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ew folder\Work life\Estimation Outsource\New folder\Canadian\Project 06\"/>
    </mc:Choice>
  </mc:AlternateContent>
  <xr:revisionPtr revIDLastSave="0" documentId="13_ncr:1_{A98EE40E-EDD4-441D-9096-39A1C450EE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TEWORK" sheetId="1" r:id="rId1"/>
  </sheets>
  <definedNames>
    <definedName name="_xlnm.Print_Area" localSheetId="0">SITEWORK!$A$2:$K$172</definedName>
    <definedName name="_xlnm.Print_Titles" localSheetId="0">SITEWORK!$1:$6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4" i="1" l="1"/>
  <c r="J164" i="1" s="1"/>
  <c r="G107" i="1"/>
  <c r="J107" i="1" s="1"/>
  <c r="G106" i="1"/>
  <c r="J106" i="1" s="1"/>
  <c r="G155" i="1"/>
  <c r="J155" i="1" s="1"/>
  <c r="G154" i="1"/>
  <c r="J154" i="1"/>
  <c r="G156" i="1"/>
  <c r="J156" i="1" s="1"/>
  <c r="G153" i="1"/>
  <c r="J153" i="1" s="1"/>
  <c r="G152" i="1"/>
  <c r="J152" i="1" s="1"/>
  <c r="G151" i="1"/>
  <c r="J151" i="1" s="1"/>
  <c r="G150" i="1"/>
  <c r="J150" i="1" s="1"/>
  <c r="G35" i="1"/>
  <c r="J35" i="1" s="1"/>
  <c r="G32" i="1"/>
  <c r="J32" i="1" s="1"/>
  <c r="D58" i="1"/>
  <c r="G144" i="1"/>
  <c r="J144" i="1" s="1"/>
  <c r="G65" i="1"/>
  <c r="J65" i="1" s="1"/>
  <c r="A64" i="1"/>
  <c r="G63" i="1"/>
  <c r="J63" i="1" s="1"/>
  <c r="A62" i="1"/>
  <c r="A21" i="1"/>
  <c r="G20" i="1"/>
  <c r="J20" i="1" s="1"/>
  <c r="K21" i="1" s="1"/>
  <c r="A19" i="1"/>
  <c r="A18" i="1"/>
  <c r="G147" i="1"/>
  <c r="J147" i="1" s="1"/>
  <c r="G143" i="1"/>
  <c r="J143" i="1" s="1"/>
  <c r="A142" i="1"/>
  <c r="G149" i="1"/>
  <c r="J149" i="1" s="1"/>
  <c r="D77" i="1"/>
  <c r="D72" i="1"/>
  <c r="D79" i="1"/>
  <c r="D78" i="1"/>
  <c r="D74" i="1"/>
  <c r="D73" i="1"/>
  <c r="G52" i="1"/>
  <c r="J52" i="1" s="1"/>
  <c r="G51" i="1"/>
  <c r="J51" i="1" s="1"/>
  <c r="G50" i="1"/>
  <c r="J50" i="1" s="1"/>
  <c r="G49" i="1"/>
  <c r="J49" i="1" s="1"/>
  <c r="G45" i="1"/>
  <c r="J45" i="1" s="1"/>
  <c r="G44" i="1"/>
  <c r="J44" i="1" s="1"/>
  <c r="A44" i="1"/>
  <c r="G43" i="1"/>
  <c r="J43" i="1" s="1"/>
  <c r="D39" i="1"/>
  <c r="D34" i="1"/>
  <c r="G34" i="1" s="1"/>
  <c r="J34" i="1" s="1"/>
  <c r="D33" i="1"/>
  <c r="G33" i="1" s="1"/>
  <c r="J33" i="1" s="1"/>
  <c r="G27" i="1"/>
  <c r="J27" i="1" s="1"/>
  <c r="D28" i="1"/>
  <c r="A159" i="1"/>
  <c r="A146" i="1"/>
  <c r="A140" i="1"/>
  <c r="A135" i="1"/>
  <c r="A130" i="1"/>
  <c r="A125" i="1"/>
  <c r="A122" i="1"/>
  <c r="A120" i="1"/>
  <c r="A110" i="1"/>
  <c r="A108" i="1"/>
  <c r="A100" i="1"/>
  <c r="A98" i="1"/>
  <c r="A37" i="1"/>
  <c r="G60" i="1"/>
  <c r="J60" i="1" s="1"/>
  <c r="G61" i="1"/>
  <c r="J61" i="1" s="1"/>
  <c r="G59" i="1"/>
  <c r="J59" i="1" s="1"/>
  <c r="G124" i="1"/>
  <c r="J124" i="1" s="1"/>
  <c r="G129" i="1"/>
  <c r="J129" i="1" s="1"/>
  <c r="G128" i="1"/>
  <c r="J128" i="1" s="1"/>
  <c r="G127" i="1"/>
  <c r="J127" i="1" s="1"/>
  <c r="G134" i="1"/>
  <c r="J134" i="1" s="1"/>
  <c r="G133" i="1"/>
  <c r="J133" i="1" s="1"/>
  <c r="G132" i="1"/>
  <c r="J132" i="1" s="1"/>
  <c r="G121" i="1" l="1"/>
  <c r="J121" i="1" s="1"/>
  <c r="G109" i="1"/>
  <c r="J109" i="1" s="1"/>
  <c r="G99" i="1"/>
  <c r="J99" i="1" s="1"/>
  <c r="G162" i="1"/>
  <c r="J162" i="1" s="1"/>
  <c r="G78" i="1"/>
  <c r="J78" i="1" s="1"/>
  <c r="G77" i="1"/>
  <c r="J77" i="1" s="1"/>
  <c r="G76" i="1"/>
  <c r="J76" i="1" s="1"/>
  <c r="G72" i="1"/>
  <c r="J72" i="1" s="1"/>
  <c r="G71" i="1"/>
  <c r="J71" i="1" s="1"/>
  <c r="G46" i="1"/>
  <c r="J46" i="1" s="1"/>
  <c r="G40" i="1"/>
  <c r="J40" i="1" s="1"/>
  <c r="G39" i="1"/>
  <c r="J39" i="1" s="1"/>
  <c r="G47" i="1"/>
  <c r="J47" i="1" s="1"/>
  <c r="G41" i="1"/>
  <c r="J41" i="1" s="1"/>
  <c r="G29" i="1"/>
  <c r="J29" i="1" s="1"/>
  <c r="G139" i="1"/>
  <c r="J139" i="1" s="1"/>
  <c r="G158" i="1"/>
  <c r="J158" i="1" s="1"/>
  <c r="G138" i="1"/>
  <c r="J138" i="1" s="1"/>
  <c r="G141" i="1"/>
  <c r="J141" i="1" s="1"/>
  <c r="G137" i="1"/>
  <c r="J137" i="1" s="1"/>
  <c r="G148" i="1"/>
  <c r="J148" i="1" s="1"/>
  <c r="G161" i="1"/>
  <c r="J161" i="1" s="1"/>
  <c r="G119" i="1"/>
  <c r="J119" i="1" s="1"/>
  <c r="G118" i="1"/>
  <c r="J118" i="1" s="1"/>
  <c r="G117" i="1"/>
  <c r="J117" i="1" s="1"/>
  <c r="G116" i="1"/>
  <c r="J116" i="1" s="1"/>
  <c r="G115" i="1"/>
  <c r="J115" i="1" s="1"/>
  <c r="G114" i="1"/>
  <c r="J114" i="1" s="1"/>
  <c r="G104" i="1"/>
  <c r="J104" i="1" s="1"/>
  <c r="G103" i="1"/>
  <c r="J103" i="1" s="1"/>
  <c r="G102" i="1"/>
  <c r="J102" i="1" s="1"/>
  <c r="G97" i="1"/>
  <c r="J97" i="1" s="1"/>
  <c r="G96" i="1"/>
  <c r="J96" i="1" s="1"/>
  <c r="G95" i="1"/>
  <c r="J95" i="1" s="1"/>
  <c r="G94" i="1"/>
  <c r="J94" i="1" s="1"/>
  <c r="G93" i="1"/>
  <c r="J93" i="1" s="1"/>
  <c r="G92" i="1"/>
  <c r="J92" i="1" s="1"/>
  <c r="G91" i="1"/>
  <c r="J91" i="1" s="1"/>
  <c r="G90" i="1"/>
  <c r="J90" i="1" s="1"/>
  <c r="G89" i="1"/>
  <c r="J89" i="1" s="1"/>
  <c r="G28" i="1"/>
  <c r="J28" i="1" s="1"/>
  <c r="G58" i="1"/>
  <c r="J58" i="1" s="1"/>
  <c r="G48" i="1"/>
  <c r="J48" i="1" s="1"/>
  <c r="G38" i="1"/>
  <c r="J38" i="1" s="1"/>
  <c r="G88" i="1"/>
  <c r="J88" i="1" s="1"/>
  <c r="G87" i="1"/>
  <c r="J87" i="1" s="1"/>
  <c r="G160" i="1"/>
  <c r="J160" i="1" s="1"/>
  <c r="K168" i="1"/>
  <c r="A25" i="1"/>
  <c r="G73" i="1" l="1"/>
  <c r="J73" i="1" s="1"/>
  <c r="G74" i="1"/>
  <c r="J74" i="1" s="1"/>
  <c r="G79" i="1"/>
  <c r="J79" i="1" s="1"/>
  <c r="G136" i="1"/>
  <c r="J136" i="1" s="1"/>
  <c r="G113" i="1"/>
  <c r="J113" i="1" s="1"/>
  <c r="G112" i="1"/>
  <c r="J112" i="1" s="1"/>
  <c r="G111" i="1"/>
  <c r="J111" i="1" s="1"/>
  <c r="G86" i="1" l="1"/>
  <c r="J86" i="1" s="1"/>
  <c r="A69" i="1"/>
  <c r="I66" i="1"/>
  <c r="J66" i="1" s="1"/>
  <c r="A56" i="1"/>
  <c r="I53" i="1"/>
  <c r="J53" i="1" s="1"/>
  <c r="G57" i="1"/>
  <c r="J57" i="1" s="1"/>
  <c r="G126" i="1"/>
  <c r="J126" i="1" s="1"/>
  <c r="G131" i="1"/>
  <c r="J131" i="1" s="1"/>
  <c r="G123" i="1"/>
  <c r="J123" i="1" s="1"/>
  <c r="G101" i="1"/>
  <c r="J101" i="1" s="1"/>
  <c r="G14" i="1"/>
  <c r="J14" i="1" s="1"/>
  <c r="K66" i="1" l="1"/>
  <c r="G26" i="1"/>
  <c r="J26" i="1" s="1"/>
  <c r="A24" i="1"/>
  <c r="I165" i="1"/>
  <c r="J165" i="1" s="1"/>
  <c r="A83" i="1"/>
  <c r="I80" i="1"/>
  <c r="J80" i="1" s="1"/>
  <c r="K80" i="1" l="1"/>
  <c r="K53" i="1"/>
  <c r="G9" i="1"/>
  <c r="J9" i="1" s="1"/>
  <c r="G10" i="1"/>
  <c r="J10" i="1" s="1"/>
  <c r="G11" i="1"/>
  <c r="J11" i="1" s="1"/>
  <c r="G12" i="1"/>
  <c r="J12" i="1" s="1"/>
  <c r="G13" i="1"/>
  <c r="J13" i="1" s="1"/>
  <c r="G8" i="1"/>
  <c r="J8" i="1" s="1"/>
  <c r="K165" i="1" s="1"/>
  <c r="K15" i="1" l="1"/>
  <c r="K167" i="1" l="1"/>
  <c r="A9" i="1"/>
  <c r="A10" i="1" l="1"/>
  <c r="A11" i="1" l="1"/>
  <c r="A15" i="1"/>
  <c r="A12" i="1" l="1"/>
  <c r="A13" i="1" l="1"/>
  <c r="A14" i="1" l="1"/>
  <c r="K171" i="1"/>
  <c r="A20" i="1" l="1"/>
  <c r="K169" i="1"/>
  <c r="K170" i="1"/>
  <c r="A26" i="1" l="1"/>
  <c r="A27" i="1" s="1"/>
  <c r="A28" i="1" s="1"/>
  <c r="K172" i="1"/>
  <c r="A29" i="1" l="1"/>
  <c r="A84" i="1"/>
  <c r="A32" i="1" l="1"/>
  <c r="A33" i="1" s="1"/>
  <c r="A34" i="1" s="1"/>
  <c r="A35" i="1" s="1"/>
  <c r="A38" i="1" l="1"/>
  <c r="A39" i="1" l="1"/>
  <c r="A40" i="1" l="1"/>
  <c r="A41" i="1" l="1"/>
  <c r="A43" i="1" l="1"/>
  <c r="A45" i="1" l="1"/>
  <c r="A46" i="1" l="1"/>
  <c r="A47" i="1" s="1"/>
  <c r="A48" i="1" s="1"/>
  <c r="A49" i="1" l="1"/>
  <c r="A50" i="1" l="1"/>
  <c r="A51" i="1" s="1"/>
  <c r="A52" i="1" s="1"/>
  <c r="A57" i="1" s="1"/>
  <c r="A58" i="1" s="1"/>
  <c r="A59" i="1" s="1"/>
  <c r="A60" i="1" s="1"/>
  <c r="A61" i="1" s="1"/>
  <c r="A63" i="1" s="1"/>
  <c r="A65" i="1" s="1"/>
  <c r="A70" i="1" l="1"/>
  <c r="A71" i="1" s="1"/>
  <c r="A72" i="1" s="1"/>
  <c r="A73" i="1" s="1"/>
  <c r="A74" i="1" s="1"/>
  <c r="A75" i="1" s="1"/>
  <c r="A76" i="1" s="1"/>
  <c r="A77" i="1" s="1"/>
  <c r="A78" i="1" s="1"/>
  <c r="A79" i="1" s="1"/>
  <c r="A86" i="1" l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9" i="1" s="1"/>
  <c r="A101" i="1" s="1"/>
  <c r="A102" i="1" s="1"/>
  <c r="A103" i="1" s="1"/>
  <c r="A104" i="1" s="1"/>
  <c r="A106" i="1" l="1"/>
  <c r="A107" i="1" l="1"/>
  <c r="A109" i="1" s="1"/>
  <c r="A111" i="1" s="1"/>
  <c r="A112" i="1" s="1"/>
  <c r="A113" i="1" s="1"/>
  <c r="A114" i="1" s="1"/>
  <c r="A115" i="1" s="1"/>
  <c r="A116" i="1" s="1"/>
  <c r="A117" i="1" s="1"/>
  <c r="A118" i="1" s="1"/>
  <c r="A119" i="1" s="1"/>
  <c r="A121" i="1" s="1"/>
  <c r="A123" i="1" s="1"/>
  <c r="A124" i="1" s="1"/>
  <c r="A126" i="1" s="1"/>
  <c r="A127" i="1" s="1"/>
  <c r="A128" i="1" s="1"/>
  <c r="A129" i="1" s="1"/>
  <c r="A131" i="1" s="1"/>
  <c r="A132" i="1" s="1"/>
  <c r="A133" i="1" s="1"/>
  <c r="A134" i="1" s="1"/>
  <c r="A136" i="1" s="1"/>
  <c r="A137" i="1" l="1"/>
  <c r="A138" i="1" s="1"/>
  <c r="A139" i="1" s="1"/>
  <c r="A141" i="1" s="1"/>
  <c r="A143" i="1" s="1"/>
  <c r="A144" i="1" l="1"/>
  <c r="A147" i="1" s="1"/>
  <c r="A148" i="1" s="1"/>
  <c r="A149" i="1" s="1"/>
  <c r="A150" i="1" s="1"/>
  <c r="A151" i="1" s="1"/>
  <c r="A152" i="1" s="1"/>
  <c r="A153" i="1" s="1"/>
  <c r="A154" i="1" l="1"/>
  <c r="A155" i="1" s="1"/>
  <c r="A156" i="1" s="1"/>
  <c r="A158" i="1" s="1"/>
  <c r="A160" i="1" s="1"/>
  <c r="A161" i="1" s="1"/>
  <c r="A162" i="1" s="1"/>
  <c r="A164" i="1" s="1"/>
</calcChain>
</file>

<file path=xl/sharedStrings.xml><?xml version="1.0" encoding="utf-8"?>
<sst xmlns="http://schemas.openxmlformats.org/spreadsheetml/2006/main" count="310" uniqueCount="185">
  <si>
    <t>ITEM #</t>
  </si>
  <si>
    <t>DWG. #</t>
  </si>
  <si>
    <t>DESCRIPTION</t>
  </si>
  <si>
    <t>QUANTITY</t>
  </si>
  <si>
    <t>UNIT</t>
  </si>
  <si>
    <t>GENERAL REQUIREMENTS</t>
  </si>
  <si>
    <t>INSURANCE</t>
  </si>
  <si>
    <t>TOTAL BASE BID</t>
  </si>
  <si>
    <t>CONTINGENCY</t>
  </si>
  <si>
    <t>Permits</t>
  </si>
  <si>
    <t>LS</t>
  </si>
  <si>
    <t>TRADE  COST</t>
  </si>
  <si>
    <t>Subtotal (General Requirements)</t>
  </si>
  <si>
    <t>SUBTOTAL</t>
  </si>
  <si>
    <t>Subtotal (Concrete)</t>
  </si>
  <si>
    <t>SCOPE:</t>
  </si>
  <si>
    <t>PROJECT ID:</t>
  </si>
  <si>
    <t>WSTG</t>
  </si>
  <si>
    <t>OVERHEAD/PROFIT</t>
  </si>
  <si>
    <t>Mobile Scaffolding/ Lift</t>
  </si>
  <si>
    <t>Division 31 - EARTHWORK</t>
  </si>
  <si>
    <t>Subtotal (Earthwork)</t>
  </si>
  <si>
    <t>Division 32 - EXTERIOR IMPROVEMENTS</t>
  </si>
  <si>
    <t>Subtotal (Exterior Improvements)</t>
  </si>
  <si>
    <t>Division 33 - UTILITIES</t>
  </si>
  <si>
    <t>Subtotal (Utilities)</t>
  </si>
  <si>
    <t>ADDRESS</t>
  </si>
  <si>
    <t xml:space="preserve">Supervision </t>
  </si>
  <si>
    <t xml:space="preserve">Final Clean-up </t>
  </si>
  <si>
    <t>Mobilization Costs</t>
  </si>
  <si>
    <t>Bonds</t>
  </si>
  <si>
    <t xml:space="preserve">Temporary Control &amp; Facilities </t>
  </si>
  <si>
    <t>Date:</t>
  </si>
  <si>
    <t>EA</t>
  </si>
  <si>
    <t>EARTHWORK</t>
  </si>
  <si>
    <t>DRAINAGE STRUCTURES</t>
  </si>
  <si>
    <t>QUANTITY W/ WASTAGE</t>
  </si>
  <si>
    <t>UNIT COST
(Material)</t>
  </si>
  <si>
    <t>UNIT COST
(Labor)</t>
  </si>
  <si>
    <t>TOTAL COST
(Labor + Material)</t>
  </si>
  <si>
    <t>PVC STORM PIPING</t>
  </si>
  <si>
    <t>PVC SANITARY PIPING</t>
  </si>
  <si>
    <t>Sales Tax</t>
  </si>
  <si>
    <t>DIVISION 03 - CONCRETE</t>
  </si>
  <si>
    <t>CAST - IN - PLACE</t>
  </si>
  <si>
    <t>ASPHALT DRIVEWAY</t>
  </si>
  <si>
    <t>SM</t>
  </si>
  <si>
    <t>CATCH BASIN</t>
  </si>
  <si>
    <t>SANITARY MANHOLES</t>
  </si>
  <si>
    <t>STORM MANHOLES</t>
  </si>
  <si>
    <t>VALVES, BOXES, TEES AND BENDS</t>
  </si>
  <si>
    <t>CM</t>
  </si>
  <si>
    <t>SITEWORK</t>
  </si>
  <si>
    <t>FITTINGS</t>
  </si>
  <si>
    <t>METER</t>
  </si>
  <si>
    <t>WATER MAIN</t>
  </si>
  <si>
    <t>PRESSURE GAUGE</t>
  </si>
  <si>
    <t>Concrete, Parking, Site services &amp; Landscape</t>
  </si>
  <si>
    <t>HILLSVIEW TOWNHOMES DEVELOPMENT</t>
  </si>
  <si>
    <t>8654 MISSISSAUGA ROAD, BRAMPTON, ON, L6Y OC3</t>
  </si>
  <si>
    <t>M</t>
  </si>
  <si>
    <t>STRUCTURAL CONCRETE</t>
  </si>
  <si>
    <t>Sizes of all catch basins are assumed to be 600mm x 600mm (V.I.F.)</t>
  </si>
  <si>
    <t>CATCH BASIN COVER</t>
  </si>
  <si>
    <t>SANITARY MANHOLE COVER</t>
  </si>
  <si>
    <r>
      <t xml:space="preserve">Frame and grate for sanitary manhole cover.
</t>
    </r>
    <r>
      <rPr>
        <b/>
        <i/>
        <sz val="11"/>
        <color rgb="FFFF0000"/>
        <rFont val="Times New Roman"/>
        <family val="1"/>
      </rPr>
      <t>Size of cover to be V.I.F.</t>
    </r>
    <r>
      <rPr>
        <sz val="11"/>
        <color theme="1"/>
        <rFont val="Times New Roman"/>
        <family val="1"/>
      </rPr>
      <t xml:space="preserve">
</t>
    </r>
    <r>
      <rPr>
        <b/>
        <sz val="11"/>
        <color theme="1"/>
        <rFont val="Times New Roman"/>
        <family val="1"/>
      </rPr>
      <t>NOTE : Cover to be double wrapped in geotextile fabric.</t>
    </r>
  </si>
  <si>
    <t>STORM MANHOLE COVER</t>
  </si>
  <si>
    <r>
      <t xml:space="preserve">Excavation for slab on grade.
</t>
    </r>
    <r>
      <rPr>
        <b/>
        <i/>
        <sz val="11"/>
        <color rgb="FFFF0000"/>
        <rFont val="Times New Roman"/>
        <family val="1"/>
      </rPr>
      <t>25% Fluff factor added.</t>
    </r>
  </si>
  <si>
    <r>
      <t xml:space="preserve">Excavate for drainage structures.
</t>
    </r>
    <r>
      <rPr>
        <b/>
        <i/>
        <sz val="11"/>
        <color rgb="FFFF0000"/>
        <rFont val="Times New Roman"/>
        <family val="1"/>
      </rPr>
      <t>25% Fluff factor added.</t>
    </r>
  </si>
  <si>
    <r>
      <t xml:space="preserve">Excavate for foundation walls.
</t>
    </r>
    <r>
      <rPr>
        <b/>
        <i/>
        <sz val="11"/>
        <color rgb="FFFF0000"/>
        <rFont val="Times New Roman"/>
        <family val="1"/>
      </rPr>
      <t>25% Fluff factor added.</t>
    </r>
  </si>
  <si>
    <r>
      <t xml:space="preserve">Backfill.
</t>
    </r>
    <r>
      <rPr>
        <b/>
        <i/>
        <sz val="11"/>
        <color rgb="FFFF0000"/>
        <rFont val="Times New Roman"/>
        <family val="1"/>
      </rPr>
      <t>25% Fluff factor added.</t>
    </r>
  </si>
  <si>
    <t>Shoring as required.</t>
  </si>
  <si>
    <t>15M reinforcing bar Top &amp; Bottom</t>
  </si>
  <si>
    <r>
      <t xml:space="preserve">Concrete curb
</t>
    </r>
    <r>
      <rPr>
        <i/>
        <sz val="11"/>
        <rFont val="Times New Roman"/>
        <family val="1"/>
      </rPr>
      <t>25Mpa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concrete</t>
    </r>
  </si>
  <si>
    <t>1/2" Asphaltic Impregnated Fibre Board</t>
  </si>
  <si>
    <t xml:space="preserve">NOTE : 1/2" Expansion joint @ 4.5M </t>
  </si>
  <si>
    <t>SS1, 6/D1</t>
  </si>
  <si>
    <r>
      <t xml:space="preserve">Depressed curb
</t>
    </r>
    <r>
      <rPr>
        <i/>
        <sz val="11"/>
        <rFont val="Times New Roman"/>
        <family val="1"/>
      </rPr>
      <t>25Mpa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concrete</t>
    </r>
  </si>
  <si>
    <t>5" thick concrete</t>
  </si>
  <si>
    <t>6" granular base</t>
  </si>
  <si>
    <r>
      <t xml:space="preserve">Concrete walk
</t>
    </r>
    <r>
      <rPr>
        <i/>
        <sz val="11"/>
        <rFont val="Times New Roman"/>
        <family val="1"/>
      </rPr>
      <t>32MPa concrete</t>
    </r>
  </si>
  <si>
    <t>SS1, NT1</t>
  </si>
  <si>
    <r>
      <t>5" compacted granular fill.</t>
    </r>
    <r>
      <rPr>
        <b/>
        <sz val="11"/>
        <rFont val="Times New Roman"/>
        <family val="1"/>
      </rPr>
      <t xml:space="preserve">
</t>
    </r>
    <r>
      <rPr>
        <b/>
        <i/>
        <sz val="11"/>
        <rFont val="Times New Roman"/>
        <family val="1"/>
      </rPr>
      <t>25% fluff factor added.</t>
    </r>
  </si>
  <si>
    <t>6x6 6/6 WWM in center</t>
  </si>
  <si>
    <t>2" R10 continuous rigid insulation</t>
  </si>
  <si>
    <t>S1, A01.03</t>
  </si>
  <si>
    <t>S2, A01.03</t>
  </si>
  <si>
    <t>S2</t>
  </si>
  <si>
    <t>F1
Size: 36" x 36" x 12"</t>
  </si>
  <si>
    <t>F2
Size: 48" x 45"</t>
  </si>
  <si>
    <t>F3
Size: 60" x 36"</t>
  </si>
  <si>
    <t>FS2
Size: 32" x 8" x continuous</t>
  </si>
  <si>
    <t>FS1
Size: 24" x 8" x continuous</t>
  </si>
  <si>
    <t>W1
Siz: 16" wide</t>
  </si>
  <si>
    <t>W1a
Size: 8" wide</t>
  </si>
  <si>
    <t>#15M bar</t>
  </si>
  <si>
    <t>Light Duty Pavement</t>
  </si>
  <si>
    <t xml:space="preserve">40mm Surface coat asphaltic concrete HL3 </t>
  </si>
  <si>
    <t>Heavy Duty Pavement</t>
  </si>
  <si>
    <t>SG1, D1</t>
  </si>
  <si>
    <t>Catch basin
Depth : 2.83</t>
  </si>
  <si>
    <t>Catch basin
Depth : 1.88</t>
  </si>
  <si>
    <t>Catch Basin 
Depth : 2.53</t>
  </si>
  <si>
    <t>Catch Basin
Depth : 3.46</t>
  </si>
  <si>
    <t>Catch Basin
Depth : 3.08</t>
  </si>
  <si>
    <t>Catch Basin
Depth : 2.91</t>
  </si>
  <si>
    <t>Catch Basin
Depth : 2.57</t>
  </si>
  <si>
    <t>Catch Basin
Depth : 2.53</t>
  </si>
  <si>
    <t>Catch Basin
Depth : 2.07</t>
  </si>
  <si>
    <t>Catch Basin
Depth : 2.06</t>
  </si>
  <si>
    <t>Catch Basin
Depth : 1.72</t>
  </si>
  <si>
    <r>
      <t xml:space="preserve">Catch Basin
Depth : 75.48
</t>
    </r>
    <r>
      <rPr>
        <b/>
        <sz val="11"/>
        <color rgb="FFFF0000"/>
        <rFont val="Times New Roman"/>
        <family val="1"/>
      </rPr>
      <t>Depth to be verified in field.</t>
    </r>
  </si>
  <si>
    <r>
      <t xml:space="preserve">Catch basin frame grate as per OPSD 400-02
</t>
    </r>
    <r>
      <rPr>
        <b/>
        <i/>
        <sz val="11"/>
        <color rgb="FFFF0000"/>
        <rFont val="Times New Roman"/>
        <family val="1"/>
      </rPr>
      <t>Size of cover to be V.I.F.</t>
    </r>
    <r>
      <rPr>
        <sz val="11"/>
        <color theme="1"/>
        <rFont val="Times New Roman"/>
        <family val="1"/>
      </rPr>
      <t xml:space="preserve">
</t>
    </r>
    <r>
      <rPr>
        <b/>
        <sz val="11"/>
        <color theme="1"/>
        <rFont val="Times New Roman"/>
        <family val="1"/>
      </rPr>
      <t>NOTE : Cover to be double wrapped in geotextile fabric.</t>
    </r>
  </si>
  <si>
    <t>Sanitary Manhole 
Dia: JF 1200mm 
Depth: 3.52</t>
  </si>
  <si>
    <t>Sanitary Manhole 
Dia: 1200mm 
Depth: 2.19</t>
  </si>
  <si>
    <t>Sanitary Manhole 
Dia: 1200mm 
Depth: 1.25</t>
  </si>
  <si>
    <t>Sanitary Control Manhole 
Dia: 1200mm 
Depth: 12.21</t>
  </si>
  <si>
    <t>Manhole Type "B" Open cover
Depth: 3.12</t>
  </si>
  <si>
    <t>Manhole Type "B" Open cover
Depth: 3.09</t>
  </si>
  <si>
    <t>Manhole Type "B" Open cover
Depth: 2.8</t>
  </si>
  <si>
    <t>Manhole Type "B" Open cover
Depth: 2.78</t>
  </si>
  <si>
    <t>Manhole Type "B" Open cover
Depth: 2.67</t>
  </si>
  <si>
    <t>Manhole Type "B" Open cover
Depth: 2.21</t>
  </si>
  <si>
    <t>Manhole Type "B" Open cover
Depth: 1.96</t>
  </si>
  <si>
    <t>Manhole Type "B" Open cover
Depth: 1.9</t>
  </si>
  <si>
    <t>Maintenance Manhole 
Type "B" Open cover drop structure
Depth: 3.43
Dia: 1200mm</t>
  </si>
  <si>
    <r>
      <t xml:space="preserve">Cast iron, square frame with circular closed or open cover 
Size: 800 x 800
</t>
    </r>
    <r>
      <rPr>
        <b/>
        <sz val="11"/>
        <color theme="1"/>
        <rFont val="Times New Roman"/>
        <family val="1"/>
      </rPr>
      <t>NOTE : Cover to be double wrapped in geotextile fabric.</t>
    </r>
  </si>
  <si>
    <t>50mm Copper K ASTM B88-49. 
Tapping sleeve with main stop.</t>
  </si>
  <si>
    <t>100mm Dia PVC watermain.</t>
  </si>
  <si>
    <t>200mm Dia PVC Sanitary</t>
  </si>
  <si>
    <t>250mm Dia PVC Sanitary</t>
  </si>
  <si>
    <t>Proposed insulated 200mm Dia Sanitary</t>
  </si>
  <si>
    <t>Proposed insulated 250mm Dia Sanitary</t>
  </si>
  <si>
    <t>200mm Dia PVC Storm</t>
  </si>
  <si>
    <t>250mm Dia PVC Storm</t>
  </si>
  <si>
    <t>300mm Dia PVC Storm</t>
  </si>
  <si>
    <t>50mm Dia water meter.</t>
  </si>
  <si>
    <t>100mm Dia water valve and box.</t>
  </si>
  <si>
    <t>500mm Dia water valve and box.</t>
  </si>
  <si>
    <t>BACKFLOW PREVENTOR</t>
  </si>
  <si>
    <t>50mm Dia Backflow preventor.</t>
  </si>
  <si>
    <t>50mm Dia water valve and box.</t>
  </si>
  <si>
    <t>SANITARY CLEANOUT</t>
  </si>
  <si>
    <t>Sanitary cleanout with backflow preventor
Depth: 2.25
135mm Slide Type Valve box &amp; cover
22.5Deg radius bends
100mm Dia PVC pipe</t>
  </si>
  <si>
    <t>Sanitary cleanout with backflow preventor
Depth: 2.09
135mm Slide Type Valve box &amp; cover
22.5Deg radius bends
100mm Dia PVC pipe</t>
  </si>
  <si>
    <t>Sanitary cleanout with backflow preventor
Depth: 1.21
135mm Slide Type Valve box &amp; cover
22.5Deg radius bends
100mm Dia PVC pipe</t>
  </si>
  <si>
    <t>Sanitary cleanout with backflow preventor
Depth: 1
135mm Slide Type Valve box &amp; cover
22.5Deg radius bends
100mm Dia PVC pipe</t>
  </si>
  <si>
    <t>DIVISION 02 - SITEWORK</t>
  </si>
  <si>
    <t>SELECTIVE DEMOLITION</t>
  </si>
  <si>
    <t>REMOVALS</t>
  </si>
  <si>
    <t xml:space="preserve">Remove, cap and disconnect all existing storm sewers. Locate all existing underground servicing, remove and cap. </t>
  </si>
  <si>
    <t>Subtotal (Sitework)</t>
  </si>
  <si>
    <t>SS1</t>
  </si>
  <si>
    <r>
      <t xml:space="preserve">50 mm Base course asphaltic concrete HL8 
</t>
    </r>
    <r>
      <rPr>
        <b/>
        <i/>
        <sz val="11"/>
        <rFont val="Times New Roman"/>
        <family val="1"/>
      </rPr>
      <t>25% Fluff factor added.</t>
    </r>
  </si>
  <si>
    <r>
      <t xml:space="preserve">150mm Granular A or 20mm crushed limestone
</t>
    </r>
    <r>
      <rPr>
        <b/>
        <i/>
        <sz val="11"/>
        <rFont val="Times New Roman"/>
        <family val="1"/>
      </rPr>
      <t>25% Fluff factor added.</t>
    </r>
  </si>
  <si>
    <r>
      <t xml:space="preserve">200mm Granular B or 50 mm crusher run limestone
</t>
    </r>
    <r>
      <rPr>
        <b/>
        <i/>
        <sz val="11"/>
        <rFont val="Times New Roman"/>
        <family val="1"/>
      </rPr>
      <t>25% Fluff factor added.</t>
    </r>
  </si>
  <si>
    <r>
      <t xml:space="preserve">80 mm Base course asphaltic concrete HL8 
</t>
    </r>
    <r>
      <rPr>
        <b/>
        <i/>
        <sz val="11"/>
        <rFont val="Times New Roman"/>
        <family val="1"/>
      </rPr>
      <t>25% Fluff factor added.</t>
    </r>
  </si>
  <si>
    <r>
      <t xml:space="preserve">300mm Granular B or 50 mm crusher run limestone
</t>
    </r>
    <r>
      <rPr>
        <b/>
        <i/>
        <sz val="11"/>
        <rFont val="Times New Roman"/>
        <family val="1"/>
      </rPr>
      <t>25% Fluff factor added.</t>
    </r>
  </si>
  <si>
    <t>SEDIMENT FENCE</t>
  </si>
  <si>
    <t>Sediment control fence.</t>
  </si>
  <si>
    <t>ER1</t>
  </si>
  <si>
    <t>MUD MAT</t>
  </si>
  <si>
    <t>Mud mat.</t>
  </si>
  <si>
    <t>CONNECTIONS</t>
  </si>
  <si>
    <t>Connect to existing PVC sanitary.</t>
  </si>
  <si>
    <t>Connect to existing 300mm Dia watermain.</t>
  </si>
  <si>
    <t>250mm Dia Backflow preventor.</t>
  </si>
  <si>
    <t>250mm Dia Roof Storm plug.</t>
  </si>
  <si>
    <r>
      <t xml:space="preserve">4" poured concrete slab (Mezzannine slab)
</t>
    </r>
    <r>
      <rPr>
        <i/>
        <sz val="11"/>
        <rFont val="Times New Roman"/>
        <family val="1"/>
      </rPr>
      <t>35Mpa concrete</t>
    </r>
  </si>
  <si>
    <r>
      <t xml:space="preserve">5" poured concrete slab on grade
</t>
    </r>
    <r>
      <rPr>
        <i/>
        <sz val="11"/>
        <rFont val="Times New Roman"/>
        <family val="1"/>
      </rPr>
      <t>35Mpa concrete</t>
    </r>
  </si>
  <si>
    <t>Pressure guage (50mm Dia)</t>
  </si>
  <si>
    <t>45° bends (300mm Dia)</t>
  </si>
  <si>
    <t>90° bend (300mm Dia)</t>
  </si>
  <si>
    <t>45° bends (250mm Dia)</t>
  </si>
  <si>
    <t>90° bend (250mm Dia)</t>
  </si>
  <si>
    <t>Wye (250mm)</t>
  </si>
  <si>
    <t xml:space="preserve">45 Deg Bend (250mm) </t>
  </si>
  <si>
    <t>Wye Fitting
300mm x 300mm x 250mm</t>
  </si>
  <si>
    <t>JELLY FISH STREAM STRUCTURE</t>
  </si>
  <si>
    <r>
      <t xml:space="preserve">JF UP STREAM Diversion structure
</t>
    </r>
    <r>
      <rPr>
        <b/>
        <i/>
        <sz val="11"/>
        <color rgb="FFFF0000"/>
        <rFont val="Times New Roman"/>
        <family val="1"/>
      </rPr>
      <t>Details &amp; depth of JF structure to be checked in SWM report.</t>
    </r>
  </si>
  <si>
    <t>1829 mm x 1829 mm hatch (Optional)</t>
  </si>
  <si>
    <r>
      <t xml:space="preserve">Cultec Recharger 150 x LHD
No of rows: 4 Pieces
No of chambers: 4 Pieces
Bed wikdth: 4.30m
Bed Length: 13.20m
900mm stone base
</t>
    </r>
    <r>
      <rPr>
        <b/>
        <i/>
        <sz val="11"/>
        <color theme="1"/>
        <rFont val="Times New Roman"/>
        <family val="1"/>
      </rPr>
      <t>Manu: Cultec Inc.</t>
    </r>
  </si>
  <si>
    <t>FIRE HYDRANT</t>
  </si>
  <si>
    <r>
      <t xml:space="preserve">Modification/provision of fire hydrants to be V.I.F.
</t>
    </r>
    <r>
      <rPr>
        <i/>
        <sz val="11"/>
        <color theme="1"/>
        <rFont val="Times New Roman"/>
        <family val="1"/>
      </rPr>
      <t>No details are provided in drawings.</t>
    </r>
  </si>
  <si>
    <r>
      <t xml:space="preserve">Welded wire mesh 1"
</t>
    </r>
    <r>
      <rPr>
        <b/>
        <i/>
        <sz val="11"/>
        <rFont val="Times New Roman"/>
        <family val="1"/>
      </rPr>
      <t>Details to be V.I.F.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</si>
</sst>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&quot;$&quot;#,##0"/>
    <numFmt numFmtId="166" formatCode="0.0%"/>
    <numFmt numFmtId="167" formatCode="_([$$-409]* #,##0.00_);_([$$-409]* \(#,##0.00\);_([$$-409]* &quot;-&quot;??_);_(@_)"/>
    <numFmt numFmtId="168" formatCode="_([$$-409]* #,##0_);_([$$-409]* \(#,##0\);_([$$-409]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u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4"/>
      <name val="Times New Roman"/>
      <family val="1"/>
    </font>
    <font>
      <sz val="11"/>
      <color theme="1"/>
      <name val="Calibri"/>
      <family val="2"/>
      <scheme val="minor"/>
    </font>
    <font>
      <b/>
      <i/>
      <sz val="11"/>
      <color rgb="FFFF0000"/>
      <name val="Times New Roman"/>
      <family val="1"/>
    </font>
    <font>
      <sz val="11"/>
      <color theme="0" tint="-0.499984740745262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u/>
      <sz val="2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"/>
      <color rgb="FF000000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808080"/>
      <name val="Arial"/>
      <family val="2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6">
    <xf numFmtId="0" fontId="0" fillId="0" borderId="0"/>
    <xf numFmtId="9" fontId="11" fillId="0" borderId="0" applyFont="0" applyFill="0" applyBorder="0" applyAlignment="0" applyProtection="0"/>
    <xf numFmtId="0" fontId="17" fillId="9" borderId="0">
      <alignment horizontal="center" vertical="top"/>
    </xf>
    <xf numFmtId="0" fontId="18" fillId="9" borderId="0">
      <alignment horizontal="center" vertical="top"/>
    </xf>
    <xf numFmtId="0" fontId="19" fillId="9" borderId="0">
      <alignment horizontal="left" vertical="top"/>
    </xf>
    <xf numFmtId="0" fontId="19" fillId="9" borderId="0">
      <alignment horizontal="right" vertical="top"/>
    </xf>
    <xf numFmtId="0" fontId="20" fillId="9" borderId="0">
      <alignment horizontal="left" vertical="top"/>
    </xf>
    <xf numFmtId="0" fontId="21" fillId="9" borderId="0">
      <alignment horizontal="left" vertical="top"/>
    </xf>
    <xf numFmtId="0" fontId="21" fillId="9" borderId="0">
      <alignment horizontal="right" vertical="top"/>
    </xf>
    <xf numFmtId="0" fontId="21" fillId="9" borderId="0">
      <alignment horizontal="right" vertical="top"/>
    </xf>
    <xf numFmtId="0" fontId="20" fillId="9" borderId="0">
      <alignment horizontal="left" vertical="top"/>
    </xf>
    <xf numFmtId="0" fontId="22" fillId="9" borderId="0">
      <alignment horizontal="right" vertical="top"/>
    </xf>
    <xf numFmtId="0" fontId="22" fillId="9" borderId="0">
      <alignment horizontal="right" vertical="top"/>
    </xf>
    <xf numFmtId="0" fontId="21" fillId="9" borderId="0">
      <alignment horizontal="left" vertical="top"/>
    </xf>
    <xf numFmtId="0" fontId="23" fillId="9" borderId="0">
      <alignment horizontal="center" vertical="top"/>
    </xf>
    <xf numFmtId="0" fontId="21" fillId="9" borderId="0">
      <alignment horizontal="right" vertical="top"/>
    </xf>
  </cellStyleXfs>
  <cellXfs count="123">
    <xf numFmtId="0" fontId="0" fillId="0" borderId="0" xfId="0"/>
    <xf numFmtId="0" fontId="1" fillId="0" borderId="0" xfId="0" applyFont="1" applyAlignment="1">
      <alignment vertical="center"/>
    </xf>
    <xf numFmtId="0" fontId="2" fillId="5" borderId="15" xfId="0" applyFont="1" applyFill="1" applyBorder="1" applyAlignment="1">
      <alignment horizontal="center" vertical="center" wrapText="1"/>
    </xf>
    <xf numFmtId="166" fontId="3" fillId="7" borderId="2" xfId="0" applyNumberFormat="1" applyFont="1" applyFill="1" applyBorder="1" applyAlignment="1">
      <alignment vertical="center"/>
    </xf>
    <xf numFmtId="166" fontId="3" fillId="7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centerContinuous" vertical="center"/>
    </xf>
    <xf numFmtId="0" fontId="5" fillId="3" borderId="9" xfId="0" applyFont="1" applyFill="1" applyBorder="1" applyAlignment="1">
      <alignment horizontal="centerContinuous" vertical="center"/>
    </xf>
    <xf numFmtId="0" fontId="6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14" fontId="4" fillId="3" borderId="0" xfId="0" applyNumberFormat="1" applyFont="1" applyFill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vertical="center"/>
    </xf>
    <xf numFmtId="0" fontId="1" fillId="4" borderId="14" xfId="0" applyFont="1" applyFill="1" applyBorder="1" applyAlignment="1">
      <alignment vertical="center"/>
    </xf>
    <xf numFmtId="0" fontId="4" fillId="4" borderId="14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9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8" fontId="1" fillId="0" borderId="1" xfId="0" applyNumberFormat="1" applyFont="1" applyBorder="1" applyAlignment="1">
      <alignment horizontal="center" vertical="center"/>
    </xf>
    <xf numFmtId="165" fontId="1" fillId="0" borderId="11" xfId="0" applyNumberFormat="1" applyFont="1" applyBorder="1" applyAlignment="1">
      <alignment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164" fontId="2" fillId="6" borderId="3" xfId="0" applyNumberFormat="1" applyFont="1" applyFill="1" applyBorder="1" applyAlignment="1">
      <alignment vertical="center"/>
    </xf>
    <xf numFmtId="164" fontId="2" fillId="6" borderId="3" xfId="0" applyNumberFormat="1" applyFont="1" applyFill="1" applyBorder="1" applyAlignment="1">
      <alignment horizontal="center" vertical="center"/>
    </xf>
    <xf numFmtId="164" fontId="2" fillId="6" borderId="5" xfId="0" applyNumberFormat="1" applyFont="1" applyFill="1" applyBorder="1" applyAlignment="1">
      <alignment vertical="center"/>
    </xf>
    <xf numFmtId="9" fontId="2" fillId="6" borderId="0" xfId="0" applyNumberFormat="1" applyFont="1" applyFill="1" applyAlignment="1">
      <alignment vertical="center"/>
    </xf>
    <xf numFmtId="166" fontId="3" fillId="6" borderId="0" xfId="0" applyNumberFormat="1" applyFont="1" applyFill="1" applyAlignment="1">
      <alignment horizontal="center" vertical="center"/>
    </xf>
    <xf numFmtId="166" fontId="3" fillId="6" borderId="0" xfId="0" applyNumberFormat="1" applyFont="1" applyFill="1" applyAlignment="1">
      <alignment vertical="center"/>
    </xf>
    <xf numFmtId="164" fontId="2" fillId="6" borderId="9" xfId="0" applyNumberFormat="1" applyFont="1" applyFill="1" applyBorder="1" applyAlignment="1">
      <alignment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vertical="center"/>
    </xf>
    <xf numFmtId="9" fontId="3" fillId="6" borderId="0" xfId="0" applyNumberFormat="1" applyFont="1" applyFill="1" applyAlignment="1">
      <alignment horizontal="center" vertical="center"/>
    </xf>
    <xf numFmtId="9" fontId="3" fillId="6" borderId="0" xfId="0" applyNumberFormat="1" applyFont="1" applyFill="1" applyAlignment="1">
      <alignment vertical="center"/>
    </xf>
    <xf numFmtId="164" fontId="2" fillId="7" borderId="7" xfId="0" applyNumberFormat="1" applyFont="1" applyFill="1" applyBorder="1" applyAlignment="1">
      <alignment vertical="center"/>
    </xf>
    <xf numFmtId="14" fontId="6" fillId="3" borderId="0" xfId="0" applyNumberFormat="1" applyFont="1" applyFill="1" applyAlignment="1">
      <alignment horizontal="left" vertical="center"/>
    </xf>
    <xf numFmtId="0" fontId="4" fillId="3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vertical="center"/>
    </xf>
    <xf numFmtId="0" fontId="4" fillId="4" borderId="14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64" fontId="2" fillId="6" borderId="0" xfId="0" applyNumberFormat="1" applyFont="1" applyFill="1" applyAlignment="1">
      <alignment vertical="center"/>
    </xf>
    <xf numFmtId="164" fontId="2" fillId="6" borderId="0" xfId="0" applyNumberFormat="1" applyFont="1" applyFill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165" fontId="1" fillId="0" borderId="20" xfId="0" applyNumberFormat="1" applyFont="1" applyBorder="1" applyAlignment="1">
      <alignment vertical="center"/>
    </xf>
    <xf numFmtId="0" fontId="1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4" borderId="22" xfId="0" applyFont="1" applyFill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165" fontId="1" fillId="0" borderId="22" xfId="0" applyNumberFormat="1" applyFont="1" applyBorder="1" applyAlignment="1">
      <alignment horizontal="center" vertical="center"/>
    </xf>
    <xf numFmtId="165" fontId="8" fillId="6" borderId="23" xfId="0" applyNumberFormat="1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167" fontId="1" fillId="0" borderId="14" xfId="0" applyNumberFormat="1" applyFont="1" applyBorder="1" applyAlignment="1">
      <alignment horizontal="center" vertical="center"/>
    </xf>
    <xf numFmtId="168" fontId="1" fillId="0" borderId="14" xfId="0" applyNumberFormat="1" applyFont="1" applyBorder="1" applyAlignment="1">
      <alignment horizontal="center" vertical="center"/>
    </xf>
    <xf numFmtId="165" fontId="1" fillId="0" borderId="17" xfId="0" applyNumberFormat="1" applyFont="1" applyBorder="1" applyAlignment="1">
      <alignment vertical="center"/>
    </xf>
    <xf numFmtId="0" fontId="1" fillId="4" borderId="21" xfId="0" applyFont="1" applyFill="1" applyBorder="1" applyAlignment="1">
      <alignment vertical="center"/>
    </xf>
    <xf numFmtId="0" fontId="4" fillId="4" borderId="22" xfId="0" applyFont="1" applyFill="1" applyBorder="1" applyAlignment="1">
      <alignment vertical="center"/>
    </xf>
    <xf numFmtId="0" fontId="4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/>
    </xf>
    <xf numFmtId="0" fontId="1" fillId="4" borderId="23" xfId="0" applyFont="1" applyFill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1" fontId="1" fillId="0" borderId="26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vertical="center" wrapText="1"/>
    </xf>
    <xf numFmtId="0" fontId="4" fillId="8" borderId="24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1" fontId="1" fillId="0" borderId="28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9" fontId="2" fillId="6" borderId="0" xfId="1" applyFont="1" applyFill="1" applyAlignment="1">
      <alignment vertical="center"/>
    </xf>
    <xf numFmtId="0" fontId="4" fillId="0" borderId="29" xfId="0" applyFont="1" applyBorder="1" applyAlignment="1">
      <alignment horizontal="center" vertical="center"/>
    </xf>
    <xf numFmtId="166" fontId="2" fillId="6" borderId="0" xfId="0" applyNumberFormat="1" applyFont="1" applyFill="1" applyAlignment="1">
      <alignment vertical="center"/>
    </xf>
    <xf numFmtId="1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165" fontId="1" fillId="0" borderId="30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 wrapText="1" indent="1"/>
    </xf>
    <xf numFmtId="1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8" borderId="32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  <xf numFmtId="0" fontId="1" fillId="0" borderId="33" xfId="0" applyFont="1" applyBorder="1" applyAlignment="1">
      <alignment horizontal="center" vertical="center" wrapText="1"/>
    </xf>
    <xf numFmtId="1" fontId="1" fillId="0" borderId="0" xfId="0" applyNumberFormat="1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</cellXfs>
  <cellStyles count="16">
    <cellStyle name="Normal" xfId="0" builtinId="0"/>
    <cellStyle name="Percent" xfId="1" builtinId="5"/>
    <cellStyle name="S0" xfId="2" xr:uid="{BFC872A9-0DC1-42A6-83F4-187C8C77779C}"/>
    <cellStyle name="S1" xfId="3" xr:uid="{CA005ED5-0168-478C-9101-4C5B89A26BD2}"/>
    <cellStyle name="S10" xfId="12" xr:uid="{D0AEAF32-5786-454E-8554-DAEC1602D897}"/>
    <cellStyle name="S11" xfId="13" xr:uid="{EF637C9B-666D-4B0D-97F7-97E5F940ED44}"/>
    <cellStyle name="S12" xfId="14" xr:uid="{DFC2E751-9C81-44B6-87EB-C23173E76517}"/>
    <cellStyle name="S13" xfId="15" xr:uid="{ADC9E79A-99F2-49D8-9260-01C88308D04D}"/>
    <cellStyle name="S2" xfId="4" xr:uid="{CDEC50DC-525F-4778-967D-6BD9DB4CFF9D}"/>
    <cellStyle name="S3" xfId="5" xr:uid="{0B99BBB1-D354-42AC-A129-5016FD2EAED2}"/>
    <cellStyle name="S4" xfId="6" xr:uid="{36F5B85C-6194-44C1-B2A6-6B5DE2BEE159}"/>
    <cellStyle name="S5" xfId="7" xr:uid="{E1F55855-E28B-4568-9BBE-C3F4DCFE637B}"/>
    <cellStyle name="S6" xfId="8" xr:uid="{A642BA34-DE59-4CAC-AC0A-584A1D2B857A}"/>
    <cellStyle name="S7" xfId="9" xr:uid="{41D716B1-FEC6-4E02-9D60-C9EF216E4425}"/>
    <cellStyle name="S8" xfId="10" xr:uid="{A100A806-57DE-40E8-B7E9-F8F353DCD2E9}"/>
    <cellStyle name="S9" xfId="11" xr:uid="{6AFE5203-81A9-478C-ACC4-F6D09336171A}"/>
  </cellStyles>
  <dxfs count="0"/>
  <tableStyles count="0" defaultTableStyle="TableStyleMedium9" defaultPivotStyle="PivotStyleLight16"/>
  <colors>
    <mruColors>
      <color rgb="FFFE6500"/>
      <color rgb="FF007F00"/>
      <color rgb="FFFC6C00"/>
      <color rgb="FF0000B3"/>
      <color rgb="FFFF6600"/>
      <color rgb="FF757F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-0.499984740745262"/>
    <pageSetUpPr fitToPage="1"/>
  </sheetPr>
  <dimension ref="A1:M172"/>
  <sheetViews>
    <sheetView showGridLines="0" tabSelected="1" topLeftCell="A27" zoomScale="96" zoomScaleNormal="96" zoomScaleSheetLayoutView="85" workbookViewId="0">
      <selection activeCell="G32" sqref="G32"/>
    </sheetView>
  </sheetViews>
  <sheetFormatPr defaultColWidth="9.109375" defaultRowHeight="13.8" x14ac:dyDescent="0.3"/>
  <cols>
    <col min="1" max="1" width="7.6640625" style="1" customWidth="1"/>
    <col min="2" max="2" width="14.44140625" style="61" customWidth="1"/>
    <col min="3" max="3" width="61.6640625" style="1" customWidth="1"/>
    <col min="4" max="4" width="11.6640625" style="5" customWidth="1"/>
    <col min="5" max="6" width="7.6640625" style="5" customWidth="1"/>
    <col min="7" max="8" width="14.6640625" style="5" customWidth="1"/>
    <col min="9" max="9" width="14.6640625" style="1" customWidth="1"/>
    <col min="10" max="10" width="18.6640625" style="1" bestFit="1" customWidth="1"/>
    <col min="11" max="11" width="16.6640625" style="1" customWidth="1"/>
    <col min="12" max="12" width="13.6640625" style="1" customWidth="1"/>
    <col min="13" max="16384" width="9.109375" style="1"/>
  </cols>
  <sheetData>
    <row r="1" spans="1:11" ht="15" hidden="1" customHeight="1" x14ac:dyDescent="0.3">
      <c r="A1" s="6"/>
      <c r="B1" s="56"/>
      <c r="C1" s="7"/>
      <c r="D1" s="7"/>
      <c r="E1" s="7"/>
      <c r="F1" s="7"/>
      <c r="G1" s="7"/>
      <c r="H1" s="7"/>
      <c r="I1" s="7"/>
      <c r="J1" s="7"/>
      <c r="K1" s="8"/>
    </row>
    <row r="2" spans="1:11" ht="18" customHeight="1" x14ac:dyDescent="0.3">
      <c r="A2" s="9" t="s">
        <v>16</v>
      </c>
      <c r="B2" s="57"/>
      <c r="C2" s="10" t="s">
        <v>58</v>
      </c>
      <c r="D2" s="11"/>
      <c r="E2" s="11"/>
      <c r="F2" s="11"/>
      <c r="G2" s="11"/>
      <c r="H2" s="11"/>
      <c r="I2" s="12"/>
      <c r="J2" s="13"/>
      <c r="K2" s="14"/>
    </row>
    <row r="3" spans="1:11" ht="18" customHeight="1" x14ac:dyDescent="0.3">
      <c r="A3" s="9" t="s">
        <v>26</v>
      </c>
      <c r="B3" s="58"/>
      <c r="C3" s="54" t="s">
        <v>59</v>
      </c>
      <c r="D3" s="11"/>
      <c r="E3" s="11"/>
      <c r="F3" s="11"/>
      <c r="G3" s="11"/>
      <c r="H3" s="11"/>
      <c r="I3" s="12"/>
      <c r="J3" s="13"/>
      <c r="K3" s="14"/>
    </row>
    <row r="4" spans="1:11" ht="18" customHeight="1" x14ac:dyDescent="0.3">
      <c r="A4" s="15" t="s">
        <v>15</v>
      </c>
      <c r="B4" s="12"/>
      <c r="C4" s="16" t="s">
        <v>57</v>
      </c>
      <c r="D4" s="11"/>
      <c r="E4" s="11"/>
      <c r="F4" s="11"/>
      <c r="G4" s="11"/>
      <c r="H4" s="11"/>
      <c r="I4" s="12"/>
      <c r="J4" s="13"/>
      <c r="K4" s="14"/>
    </row>
    <row r="5" spans="1:11" ht="18" customHeight="1" thickBot="1" x14ac:dyDescent="0.35">
      <c r="A5" s="15" t="s">
        <v>32</v>
      </c>
      <c r="B5" s="12"/>
      <c r="C5" s="53">
        <v>45859</v>
      </c>
      <c r="D5" s="11"/>
      <c r="E5" s="11"/>
      <c r="F5" s="11"/>
      <c r="G5" s="11"/>
      <c r="H5" s="11"/>
      <c r="I5" s="12"/>
      <c r="J5" s="17"/>
      <c r="K5" s="14"/>
    </row>
    <row r="6" spans="1:11" ht="35.1" customHeight="1" thickBot="1" x14ac:dyDescent="0.35">
      <c r="A6" s="18" t="s">
        <v>0</v>
      </c>
      <c r="B6" s="19" t="s">
        <v>1</v>
      </c>
      <c r="C6" s="19" t="s">
        <v>2</v>
      </c>
      <c r="D6" s="19" t="s">
        <v>3</v>
      </c>
      <c r="E6" s="19" t="s">
        <v>4</v>
      </c>
      <c r="F6" s="19" t="s">
        <v>17</v>
      </c>
      <c r="G6" s="2" t="s">
        <v>36</v>
      </c>
      <c r="H6" s="2" t="s">
        <v>37</v>
      </c>
      <c r="I6" s="2" t="s">
        <v>38</v>
      </c>
      <c r="J6" s="2" t="s">
        <v>39</v>
      </c>
      <c r="K6" s="20" t="s">
        <v>11</v>
      </c>
    </row>
    <row r="7" spans="1:11" ht="18" customHeight="1" x14ac:dyDescent="0.3">
      <c r="A7" s="21"/>
      <c r="B7" s="59"/>
      <c r="C7" s="23" t="s">
        <v>5</v>
      </c>
      <c r="D7" s="22"/>
      <c r="E7" s="22"/>
      <c r="F7" s="22"/>
      <c r="G7" s="22"/>
      <c r="H7" s="22"/>
      <c r="I7" s="22"/>
      <c r="J7" s="22"/>
      <c r="K7" s="24"/>
    </row>
    <row r="8" spans="1:11" x14ac:dyDescent="0.3">
      <c r="A8" s="25">
        <v>1</v>
      </c>
      <c r="B8" s="109"/>
      <c r="C8" s="26" t="s">
        <v>27</v>
      </c>
      <c r="D8" s="27">
        <v>1</v>
      </c>
      <c r="E8" s="27" t="s">
        <v>10</v>
      </c>
      <c r="F8" s="28">
        <v>0</v>
      </c>
      <c r="G8" s="29">
        <f>(F8*D8)+D8</f>
        <v>1</v>
      </c>
      <c r="H8" s="30">
        <v>0</v>
      </c>
      <c r="I8" s="30">
        <v>0</v>
      </c>
      <c r="J8" s="31">
        <f>IF((H8+I8)="","",G8*(H8+I8))</f>
        <v>0</v>
      </c>
      <c r="K8" s="32"/>
    </row>
    <row r="9" spans="1:11" x14ac:dyDescent="0.3">
      <c r="A9" s="33">
        <f>IF(D9=0,"",1+MAX(A$8:A8))</f>
        <v>2</v>
      </c>
      <c r="B9" s="111"/>
      <c r="C9" s="34" t="s">
        <v>9</v>
      </c>
      <c r="D9" s="27">
        <v>1</v>
      </c>
      <c r="E9" s="27" t="s">
        <v>10</v>
      </c>
      <c r="F9" s="28">
        <v>0</v>
      </c>
      <c r="G9" s="29">
        <f t="shared" ref="G9:G13" si="0">(F9*D9)+D9</f>
        <v>1</v>
      </c>
      <c r="H9" s="30">
        <v>0</v>
      </c>
      <c r="I9" s="30">
        <v>0</v>
      </c>
      <c r="J9" s="31">
        <f t="shared" ref="J9:J13" si="1">IF((H9+I9)="","",G9*(H9+I9))</f>
        <v>0</v>
      </c>
      <c r="K9" s="32"/>
    </row>
    <row r="10" spans="1:11" x14ac:dyDescent="0.3">
      <c r="A10" s="33">
        <f>IF(D10=0,"",1+MAX(A$8:A9))</f>
        <v>3</v>
      </c>
      <c r="B10" s="111"/>
      <c r="C10" s="34" t="s">
        <v>28</v>
      </c>
      <c r="D10" s="27">
        <v>1</v>
      </c>
      <c r="E10" s="27" t="s">
        <v>10</v>
      </c>
      <c r="F10" s="28">
        <v>0</v>
      </c>
      <c r="G10" s="29">
        <f t="shared" si="0"/>
        <v>1</v>
      </c>
      <c r="H10" s="30">
        <v>0</v>
      </c>
      <c r="I10" s="30">
        <v>0</v>
      </c>
      <c r="J10" s="31">
        <f t="shared" si="1"/>
        <v>0</v>
      </c>
      <c r="K10" s="32"/>
    </row>
    <row r="11" spans="1:11" x14ac:dyDescent="0.3">
      <c r="A11" s="33">
        <f>IF(D11=0,"",1+MAX(A$8:A10))</f>
        <v>4</v>
      </c>
      <c r="B11" s="111"/>
      <c r="C11" s="34" t="s">
        <v>29</v>
      </c>
      <c r="D11" s="27">
        <v>1</v>
      </c>
      <c r="E11" s="27" t="s">
        <v>10</v>
      </c>
      <c r="F11" s="28">
        <v>0</v>
      </c>
      <c r="G11" s="29">
        <f t="shared" si="0"/>
        <v>1</v>
      </c>
      <c r="H11" s="30">
        <v>0</v>
      </c>
      <c r="I11" s="30">
        <v>0</v>
      </c>
      <c r="J11" s="31">
        <f t="shared" si="1"/>
        <v>0</v>
      </c>
      <c r="K11" s="32"/>
    </row>
    <row r="12" spans="1:11" x14ac:dyDescent="0.3">
      <c r="A12" s="33">
        <f>IF(D12=0,"",1+MAX(A$8:A11))</f>
        <v>5</v>
      </c>
      <c r="B12" s="111"/>
      <c r="C12" s="34" t="s">
        <v>30</v>
      </c>
      <c r="D12" s="27">
        <v>1</v>
      </c>
      <c r="E12" s="27" t="s">
        <v>10</v>
      </c>
      <c r="F12" s="28">
        <v>0</v>
      </c>
      <c r="G12" s="29">
        <f t="shared" si="0"/>
        <v>1</v>
      </c>
      <c r="H12" s="30">
        <v>0</v>
      </c>
      <c r="I12" s="30">
        <v>0</v>
      </c>
      <c r="J12" s="31">
        <f t="shared" si="1"/>
        <v>0</v>
      </c>
      <c r="K12" s="32"/>
    </row>
    <row r="13" spans="1:11" x14ac:dyDescent="0.3">
      <c r="A13" s="33">
        <f>IF(D13=0,"",1+MAX(A$8:A12))</f>
        <v>6</v>
      </c>
      <c r="B13" s="111"/>
      <c r="C13" s="35" t="s">
        <v>31</v>
      </c>
      <c r="D13" s="27">
        <v>1</v>
      </c>
      <c r="E13" s="27" t="s">
        <v>10</v>
      </c>
      <c r="F13" s="28">
        <v>0</v>
      </c>
      <c r="G13" s="29">
        <f t="shared" si="0"/>
        <v>1</v>
      </c>
      <c r="H13" s="30">
        <v>0</v>
      </c>
      <c r="I13" s="30">
        <v>0</v>
      </c>
      <c r="J13" s="31">
        <f t="shared" si="1"/>
        <v>0</v>
      </c>
      <c r="K13" s="32"/>
    </row>
    <row r="14" spans="1:11" ht="14.4" thickBot="1" x14ac:dyDescent="0.35">
      <c r="A14" s="33">
        <f>IF(D14=0,"",1+MAX(A$8:A13))</f>
        <v>7</v>
      </c>
      <c r="B14" s="111"/>
      <c r="C14" s="35" t="s">
        <v>19</v>
      </c>
      <c r="D14" s="27">
        <v>1</v>
      </c>
      <c r="E14" s="27" t="s">
        <v>10</v>
      </c>
      <c r="F14" s="28">
        <v>0</v>
      </c>
      <c r="G14" s="29">
        <f t="shared" ref="G14" si="2">(F14*D14)+D14</f>
        <v>1</v>
      </c>
      <c r="H14" s="30">
        <v>0</v>
      </c>
      <c r="I14" s="30">
        <v>0</v>
      </c>
      <c r="J14" s="31">
        <f t="shared" ref="J14" si="3">IF((H14+I14)="","",G14*(H14+I14))</f>
        <v>0</v>
      </c>
      <c r="K14" s="32"/>
    </row>
    <row r="15" spans="1:11" ht="18" customHeight="1" thickBot="1" x14ac:dyDescent="0.35">
      <c r="A15" s="67" t="str">
        <f>IF(D15=0,"",1+MAX(A6:A14))</f>
        <v/>
      </c>
      <c r="B15" s="68"/>
      <c r="C15" s="69" t="s">
        <v>12</v>
      </c>
      <c r="D15" s="70"/>
      <c r="E15" s="70"/>
      <c r="F15" s="70"/>
      <c r="G15" s="70"/>
      <c r="H15" s="70"/>
      <c r="I15" s="71"/>
      <c r="J15" s="71"/>
      <c r="K15" s="72">
        <f>(SUM(J8:J15))</f>
        <v>0</v>
      </c>
    </row>
    <row r="16" spans="1:11" ht="18" customHeight="1" thickBot="1" x14ac:dyDescent="0.35">
      <c r="A16" s="36"/>
      <c r="B16" s="60"/>
      <c r="D16" s="1"/>
      <c r="E16" s="1"/>
      <c r="F16" s="1"/>
      <c r="G16" s="1"/>
      <c r="H16" s="1"/>
      <c r="K16" s="37"/>
    </row>
    <row r="17" spans="1:11" ht="18" customHeight="1" thickBot="1" x14ac:dyDescent="0.35">
      <c r="A17" s="78"/>
      <c r="B17" s="79"/>
      <c r="C17" s="80" t="s">
        <v>147</v>
      </c>
      <c r="D17" s="81"/>
      <c r="E17" s="81"/>
      <c r="F17" s="81"/>
      <c r="G17" s="81"/>
      <c r="H17" s="81"/>
      <c r="I17" s="81"/>
      <c r="J17" s="81"/>
      <c r="K17" s="82"/>
    </row>
    <row r="18" spans="1:11" ht="14.4" thickBot="1" x14ac:dyDescent="0.35">
      <c r="A18" s="73" t="str">
        <f>IF(D18=0,"",1+MAX(A$7:A17))</f>
        <v/>
      </c>
      <c r="B18" s="83"/>
      <c r="C18" s="86" t="s">
        <v>148</v>
      </c>
      <c r="D18" s="84"/>
      <c r="E18" s="74"/>
      <c r="F18" s="28"/>
      <c r="G18" s="29"/>
      <c r="H18" s="75"/>
      <c r="I18" s="75"/>
      <c r="J18" s="76"/>
      <c r="K18" s="77"/>
    </row>
    <row r="19" spans="1:11" x14ac:dyDescent="0.3">
      <c r="A19" s="33" t="str">
        <f>IF(D19=0,"",1+MAX(A$8:A18))</f>
        <v/>
      </c>
      <c r="B19" s="55"/>
      <c r="C19" s="91" t="s">
        <v>149</v>
      </c>
      <c r="D19" s="38"/>
      <c r="E19" s="27"/>
      <c r="F19" s="28"/>
      <c r="G19" s="29"/>
      <c r="H19" s="30"/>
      <c r="I19" s="30"/>
      <c r="J19" s="31"/>
      <c r="K19" s="32"/>
    </row>
    <row r="20" spans="1:11" ht="28.2" thickBot="1" x14ac:dyDescent="0.35">
      <c r="A20" s="33">
        <f>IF(D20=0,"",1+MAX(A$8:A19))</f>
        <v>8</v>
      </c>
      <c r="C20" s="85" t="s">
        <v>150</v>
      </c>
      <c r="D20" s="38">
        <v>1</v>
      </c>
      <c r="E20" s="27" t="s">
        <v>10</v>
      </c>
      <c r="F20" s="28">
        <v>0</v>
      </c>
      <c r="G20" s="29">
        <f t="shared" ref="G20" si="4">(F20*D20)+D20</f>
        <v>1</v>
      </c>
      <c r="H20" s="30">
        <v>0</v>
      </c>
      <c r="I20" s="30">
        <v>0</v>
      </c>
      <c r="J20" s="31">
        <f t="shared" ref="J20" si="5">IF((H20+I20)="","",G20*(H20+I20))</f>
        <v>0</v>
      </c>
      <c r="K20" s="32"/>
    </row>
    <row r="21" spans="1:11" ht="18" customHeight="1" thickBot="1" x14ac:dyDescent="0.35">
      <c r="A21" s="67" t="str">
        <f>IF(D21=0,"",1+MAX(A13:A20))</f>
        <v/>
      </c>
      <c r="B21" s="68"/>
      <c r="C21" s="69" t="s">
        <v>151</v>
      </c>
      <c r="D21" s="70"/>
      <c r="E21" s="70"/>
      <c r="F21" s="70"/>
      <c r="G21" s="70"/>
      <c r="H21" s="70"/>
      <c r="I21" s="71"/>
      <c r="J21" s="71"/>
      <c r="K21" s="72">
        <f>(SUM(J15:J21))</f>
        <v>0</v>
      </c>
    </row>
    <row r="22" spans="1:11" ht="18" customHeight="1" thickBot="1" x14ac:dyDescent="0.35">
      <c r="A22" s="36"/>
      <c r="B22" s="60"/>
      <c r="D22" s="1"/>
      <c r="E22" s="1"/>
      <c r="F22" s="1"/>
      <c r="G22" s="1"/>
      <c r="H22" s="1"/>
      <c r="K22" s="37"/>
    </row>
    <row r="23" spans="1:11" ht="18" customHeight="1" thickBot="1" x14ac:dyDescent="0.35">
      <c r="A23" s="78"/>
      <c r="B23" s="79"/>
      <c r="C23" s="80" t="s">
        <v>43</v>
      </c>
      <c r="D23" s="81"/>
      <c r="E23" s="81"/>
      <c r="F23" s="81"/>
      <c r="G23" s="81"/>
      <c r="H23" s="81"/>
      <c r="I23" s="81"/>
      <c r="J23" s="81"/>
      <c r="K23" s="82"/>
    </row>
    <row r="24" spans="1:11" ht="14.4" thickBot="1" x14ac:dyDescent="0.35">
      <c r="A24" s="73" t="str">
        <f>IF(D24=0,"",1+MAX(A$7:A23))</f>
        <v/>
      </c>
      <c r="B24" s="83"/>
      <c r="C24" s="86" t="s">
        <v>44</v>
      </c>
      <c r="D24" s="84"/>
      <c r="E24" s="74"/>
      <c r="F24" s="28"/>
      <c r="G24" s="29"/>
      <c r="H24" s="75"/>
      <c r="I24" s="75"/>
      <c r="J24" s="76"/>
      <c r="K24" s="77"/>
    </row>
    <row r="25" spans="1:11" x14ac:dyDescent="0.3">
      <c r="A25" s="33" t="str">
        <f>IF(D25=0,"",1+MAX(A$8:A24))</f>
        <v/>
      </c>
      <c r="B25" s="55"/>
      <c r="C25" s="91" t="s">
        <v>52</v>
      </c>
      <c r="D25" s="38"/>
      <c r="E25" s="27"/>
      <c r="F25" s="28"/>
      <c r="G25" s="29"/>
      <c r="H25" s="30"/>
      <c r="I25" s="30"/>
      <c r="J25" s="31"/>
      <c r="K25" s="32"/>
    </row>
    <row r="26" spans="1:11" ht="27.6" x14ac:dyDescent="0.3">
      <c r="A26" s="33">
        <f>IF(D26=0,"",1+MAX(A$8:A25))</f>
        <v>9</v>
      </c>
      <c r="B26" s="109" t="s">
        <v>76</v>
      </c>
      <c r="C26" s="85" t="s">
        <v>73</v>
      </c>
      <c r="D26" s="38">
        <v>978</v>
      </c>
      <c r="E26" s="27" t="s">
        <v>60</v>
      </c>
      <c r="F26" s="28">
        <v>0.1</v>
      </c>
      <c r="G26" s="29">
        <f t="shared" ref="G26" si="6">(F26*D26)+D26</f>
        <v>1075.8</v>
      </c>
      <c r="H26" s="30">
        <v>0</v>
      </c>
      <c r="I26" s="30">
        <v>0</v>
      </c>
      <c r="J26" s="31">
        <f t="shared" ref="J26" si="7">IF((H26+I26)="","",G26*(H26+I26))</f>
        <v>0</v>
      </c>
      <c r="K26" s="32"/>
    </row>
    <row r="27" spans="1:11" ht="27.6" x14ac:dyDescent="0.3">
      <c r="A27" s="33">
        <f>IF(D27=0,"",1+MAX(A$8:A26))</f>
        <v>10</v>
      </c>
      <c r="B27" s="111"/>
      <c r="C27" s="85" t="s">
        <v>77</v>
      </c>
      <c r="D27" s="38">
        <v>10</v>
      </c>
      <c r="E27" s="27" t="s">
        <v>60</v>
      </c>
      <c r="F27" s="28">
        <v>0.1</v>
      </c>
      <c r="G27" s="29">
        <f t="shared" ref="G27" si="8">(F27*D27)+D27</f>
        <v>11</v>
      </c>
      <c r="H27" s="30">
        <v>0</v>
      </c>
      <c r="I27" s="30">
        <v>0</v>
      </c>
      <c r="J27" s="31">
        <f t="shared" ref="J27" si="9">IF((H27+I27)="","",G27*(H27+I27))</f>
        <v>0</v>
      </c>
      <c r="K27" s="32"/>
    </row>
    <row r="28" spans="1:11" x14ac:dyDescent="0.3">
      <c r="A28" s="33">
        <f>IF(D28=0,"",1+MAX(A$8:A27))</f>
        <v>11</v>
      </c>
      <c r="B28" s="111"/>
      <c r="C28" s="98" t="s">
        <v>72</v>
      </c>
      <c r="D28" s="38">
        <f>2*978</f>
        <v>1956</v>
      </c>
      <c r="E28" s="27" t="s">
        <v>60</v>
      </c>
      <c r="F28" s="28">
        <v>0.1</v>
      </c>
      <c r="G28" s="29">
        <f t="shared" ref="G28" si="10">(F28*D28)+D28</f>
        <v>2151.6</v>
      </c>
      <c r="H28" s="30">
        <v>0</v>
      </c>
      <c r="I28" s="30">
        <v>0</v>
      </c>
      <c r="J28" s="31">
        <f t="shared" ref="J28" si="11">IF((H28+I28)="","",G28*(H28+I28))</f>
        <v>0</v>
      </c>
      <c r="K28" s="32"/>
    </row>
    <row r="29" spans="1:11" x14ac:dyDescent="0.3">
      <c r="A29" s="33">
        <f>IF(D29=0,"",1+MAX(A$8:A28))</f>
        <v>12</v>
      </c>
      <c r="B29" s="111"/>
      <c r="C29" s="98" t="s">
        <v>74</v>
      </c>
      <c r="D29" s="38">
        <v>455</v>
      </c>
      <c r="E29" s="27" t="s">
        <v>60</v>
      </c>
      <c r="F29" s="28">
        <v>0.1</v>
      </c>
      <c r="G29" s="29">
        <f t="shared" ref="G29" si="12">(F29*D29)+D29</f>
        <v>500.5</v>
      </c>
      <c r="H29" s="30">
        <v>0</v>
      </c>
      <c r="I29" s="30">
        <v>0</v>
      </c>
      <c r="J29" s="31">
        <f t="shared" ref="J29" si="13">IF((H29+I29)="","",G29*(H29+I29))</f>
        <v>0</v>
      </c>
      <c r="K29" s="32"/>
    </row>
    <row r="30" spans="1:11" x14ac:dyDescent="0.3">
      <c r="A30" s="33"/>
      <c r="B30" s="110"/>
      <c r="C30" s="106" t="s">
        <v>75</v>
      </c>
      <c r="D30" s="38"/>
      <c r="E30" s="27"/>
      <c r="F30" s="28"/>
      <c r="G30" s="29"/>
      <c r="H30" s="30"/>
      <c r="I30" s="30"/>
      <c r="J30" s="31"/>
      <c r="K30" s="32"/>
    </row>
    <row r="31" spans="1:11" x14ac:dyDescent="0.3">
      <c r="A31" s="33"/>
      <c r="B31" s="55"/>
      <c r="C31" s="90"/>
      <c r="D31" s="38"/>
      <c r="E31" s="27"/>
      <c r="F31" s="28"/>
      <c r="G31" s="29"/>
      <c r="H31" s="30"/>
      <c r="I31" s="30"/>
      <c r="J31" s="31"/>
      <c r="K31" s="32"/>
    </row>
    <row r="32" spans="1:11" ht="27.6" x14ac:dyDescent="0.3">
      <c r="A32" s="33">
        <f>IF(D32=0,"",1+MAX(A$8:A31))</f>
        <v>13</v>
      </c>
      <c r="B32" s="109" t="s">
        <v>81</v>
      </c>
      <c r="C32" s="90" t="s">
        <v>80</v>
      </c>
      <c r="D32" s="38">
        <v>1016</v>
      </c>
      <c r="E32" s="27" t="s">
        <v>46</v>
      </c>
      <c r="F32" s="28">
        <v>0.1</v>
      </c>
      <c r="G32" s="29">
        <f t="shared" ref="G32:G35" si="14">(F32*D32)+D32</f>
        <v>1117.5999999999999</v>
      </c>
      <c r="H32" s="30">
        <v>0</v>
      </c>
      <c r="I32" s="30">
        <v>0</v>
      </c>
      <c r="J32" s="31">
        <f t="shared" ref="J32:J35" si="15">IF((H32+I32)="","",G32*(H32+I32))</f>
        <v>0</v>
      </c>
      <c r="K32" s="32"/>
    </row>
    <row r="33" spans="1:11" x14ac:dyDescent="0.3">
      <c r="A33" s="33">
        <f>IF(D33=0,"",1+MAX(A$8:A32))</f>
        <v>14</v>
      </c>
      <c r="B33" s="111"/>
      <c r="C33" s="98" t="s">
        <v>78</v>
      </c>
      <c r="D33" s="38">
        <f>(0.127*1016)</f>
        <v>129.03200000000001</v>
      </c>
      <c r="E33" s="27" t="s">
        <v>51</v>
      </c>
      <c r="F33" s="28">
        <v>0.1</v>
      </c>
      <c r="G33" s="29">
        <f t="shared" si="14"/>
        <v>141.93520000000001</v>
      </c>
      <c r="H33" s="30">
        <v>0</v>
      </c>
      <c r="I33" s="30">
        <v>0</v>
      </c>
      <c r="J33" s="31">
        <f t="shared" si="15"/>
        <v>0</v>
      </c>
      <c r="K33" s="32"/>
    </row>
    <row r="34" spans="1:11" x14ac:dyDescent="0.3">
      <c r="A34" s="33">
        <f>IF(D34=0,"",1+MAX(A$8:A33))</f>
        <v>15</v>
      </c>
      <c r="B34" s="111"/>
      <c r="C34" s="98" t="s">
        <v>79</v>
      </c>
      <c r="D34" s="38">
        <f>(1.25*(0.15*1016))</f>
        <v>190.5</v>
      </c>
      <c r="E34" s="27" t="s">
        <v>51</v>
      </c>
      <c r="F34" s="28">
        <v>0.1</v>
      </c>
      <c r="G34" s="29">
        <f t="shared" si="14"/>
        <v>209.55</v>
      </c>
      <c r="H34" s="30">
        <v>0</v>
      </c>
      <c r="I34" s="30">
        <v>0</v>
      </c>
      <c r="J34" s="31">
        <f t="shared" si="15"/>
        <v>0</v>
      </c>
      <c r="K34" s="32"/>
    </row>
    <row r="35" spans="1:11" ht="28.2" x14ac:dyDescent="0.3">
      <c r="A35" s="33">
        <f>IF(D35=0,"",1+MAX(A$8:A34))</f>
        <v>16</v>
      </c>
      <c r="B35" s="110"/>
      <c r="C35" s="98" t="s">
        <v>184</v>
      </c>
      <c r="D35" s="38">
        <v>1016</v>
      </c>
      <c r="E35" s="27" t="s">
        <v>46</v>
      </c>
      <c r="F35" s="28">
        <v>0.1</v>
      </c>
      <c r="G35" s="29">
        <f t="shared" si="14"/>
        <v>1117.5999999999999</v>
      </c>
      <c r="H35" s="30">
        <v>0</v>
      </c>
      <c r="I35" s="30">
        <v>0</v>
      </c>
      <c r="J35" s="31">
        <f t="shared" si="15"/>
        <v>0</v>
      </c>
      <c r="K35" s="32"/>
    </row>
    <row r="36" spans="1:11" x14ac:dyDescent="0.3">
      <c r="A36" s="33"/>
      <c r="B36" s="55"/>
      <c r="C36" s="90"/>
      <c r="D36" s="38"/>
      <c r="E36" s="27"/>
      <c r="F36" s="28"/>
      <c r="G36" s="29"/>
      <c r="H36" s="30"/>
      <c r="I36" s="30"/>
      <c r="J36" s="31"/>
      <c r="K36" s="32"/>
    </row>
    <row r="37" spans="1:11" x14ac:dyDescent="0.3">
      <c r="A37" s="33" t="str">
        <f>IF(D37=0,"",1+MAX(A$8:A31))</f>
        <v/>
      </c>
      <c r="B37" s="55"/>
      <c r="C37" s="91" t="s">
        <v>61</v>
      </c>
      <c r="D37" s="38"/>
      <c r="E37" s="27"/>
      <c r="F37" s="28"/>
      <c r="G37" s="29"/>
      <c r="H37" s="30"/>
      <c r="I37" s="30"/>
      <c r="J37" s="31"/>
      <c r="K37" s="32"/>
    </row>
    <row r="38" spans="1:11" ht="27.6" x14ac:dyDescent="0.3">
      <c r="A38" s="33">
        <f>IF(D38=0,"",1+MAX(A$8:A37))</f>
        <v>17</v>
      </c>
      <c r="B38" s="109" t="s">
        <v>85</v>
      </c>
      <c r="C38" s="85" t="s">
        <v>169</v>
      </c>
      <c r="D38" s="38">
        <v>285</v>
      </c>
      <c r="E38" s="27" t="s">
        <v>51</v>
      </c>
      <c r="F38" s="28">
        <v>0.1</v>
      </c>
      <c r="G38" s="29">
        <f t="shared" ref="G38:G48" si="16">(F38*D38)+D38</f>
        <v>313.5</v>
      </c>
      <c r="H38" s="30">
        <v>0</v>
      </c>
      <c r="I38" s="30">
        <v>0</v>
      </c>
      <c r="J38" s="31">
        <f t="shared" ref="J38:J48" si="17">IF((H38+I38)="","",G38*(H38+I38))</f>
        <v>0</v>
      </c>
      <c r="K38" s="32"/>
    </row>
    <row r="39" spans="1:11" ht="28.2" x14ac:dyDescent="0.3">
      <c r="A39" s="33">
        <f>IF(D39=0,"",1+MAX(A$8:A38))</f>
        <v>18</v>
      </c>
      <c r="B39" s="111"/>
      <c r="C39" s="85" t="s">
        <v>82</v>
      </c>
      <c r="D39" s="38">
        <f>(1.25*(0.127*285))</f>
        <v>45.243749999999999</v>
      </c>
      <c r="E39" s="27" t="s">
        <v>51</v>
      </c>
      <c r="F39" s="28">
        <v>0.1</v>
      </c>
      <c r="G39" s="29">
        <f t="shared" ref="G39:G40" si="18">(F39*D39)+D39</f>
        <v>49.768124999999998</v>
      </c>
      <c r="H39" s="30">
        <v>0</v>
      </c>
      <c r="I39" s="30">
        <v>0</v>
      </c>
      <c r="J39" s="31">
        <f t="shared" ref="J39:J40" si="19">IF((H39+I39)="","",G39*(H39+I39))</f>
        <v>0</v>
      </c>
      <c r="K39" s="32"/>
    </row>
    <row r="40" spans="1:11" x14ac:dyDescent="0.3">
      <c r="A40" s="33">
        <f>IF(D40=0,"",1+MAX(A$8:A39))</f>
        <v>19</v>
      </c>
      <c r="B40" s="111"/>
      <c r="C40" s="107" t="s">
        <v>83</v>
      </c>
      <c r="D40" s="38">
        <v>2793</v>
      </c>
      <c r="E40" s="27" t="s">
        <v>46</v>
      </c>
      <c r="F40" s="28">
        <v>0.1</v>
      </c>
      <c r="G40" s="29">
        <f t="shared" si="18"/>
        <v>3072.3</v>
      </c>
      <c r="H40" s="30">
        <v>0</v>
      </c>
      <c r="I40" s="30">
        <v>0</v>
      </c>
      <c r="J40" s="31">
        <f t="shared" si="19"/>
        <v>0</v>
      </c>
      <c r="K40" s="32"/>
    </row>
    <row r="41" spans="1:11" x14ac:dyDescent="0.3">
      <c r="A41" s="33">
        <f>IF(D41=0,"",1+MAX(A$8:A40))</f>
        <v>20</v>
      </c>
      <c r="B41" s="110"/>
      <c r="C41" s="85" t="s">
        <v>84</v>
      </c>
      <c r="D41" s="38">
        <v>3375</v>
      </c>
      <c r="E41" s="27" t="s">
        <v>46</v>
      </c>
      <c r="F41" s="28">
        <v>0.1</v>
      </c>
      <c r="G41" s="29">
        <f t="shared" ref="G41:G46" si="20">(F41*D41)+D41</f>
        <v>3712.5</v>
      </c>
      <c r="H41" s="30">
        <v>0</v>
      </c>
      <c r="I41" s="30">
        <v>0</v>
      </c>
      <c r="J41" s="31">
        <f t="shared" ref="J41:J46" si="21">IF((H41+I41)="","",G41*(H41+I41))</f>
        <v>0</v>
      </c>
      <c r="K41" s="32"/>
    </row>
    <row r="42" spans="1:11" x14ac:dyDescent="0.3">
      <c r="A42" s="33"/>
      <c r="B42" s="55"/>
      <c r="C42" s="85"/>
      <c r="D42" s="38"/>
      <c r="E42" s="27"/>
      <c r="F42" s="28"/>
      <c r="G42" s="29"/>
      <c r="H42" s="30"/>
      <c r="I42" s="30"/>
      <c r="J42" s="31"/>
      <c r="K42" s="32"/>
    </row>
    <row r="43" spans="1:11" ht="27.6" x14ac:dyDescent="0.3">
      <c r="A43" s="33">
        <f>IF(D43=0,"",1+MAX(A$8:A42))</f>
        <v>21</v>
      </c>
      <c r="B43" s="105" t="s">
        <v>86</v>
      </c>
      <c r="C43" s="85" t="s">
        <v>168</v>
      </c>
      <c r="D43" s="38">
        <v>267</v>
      </c>
      <c r="E43" s="27" t="s">
        <v>51</v>
      </c>
      <c r="F43" s="28">
        <v>0.1</v>
      </c>
      <c r="G43" s="29">
        <f t="shared" si="20"/>
        <v>293.7</v>
      </c>
      <c r="H43" s="30">
        <v>0</v>
      </c>
      <c r="I43" s="30">
        <v>0</v>
      </c>
      <c r="J43" s="31">
        <f t="shared" si="21"/>
        <v>0</v>
      </c>
      <c r="K43" s="32"/>
    </row>
    <row r="44" spans="1:11" x14ac:dyDescent="0.3">
      <c r="A44" s="33" t="str">
        <f>IF(D44=0,"",1+MAX(A$8:A43))</f>
        <v/>
      </c>
      <c r="B44" s="55"/>
      <c r="C44" s="85"/>
      <c r="D44" s="38"/>
      <c r="E44" s="27"/>
      <c r="F44" s="28">
        <v>0.1</v>
      </c>
      <c r="G44" s="29">
        <f t="shared" ref="G44:G45" si="22">(F44*D44)+D44</f>
        <v>0</v>
      </c>
      <c r="H44" s="30">
        <v>0</v>
      </c>
      <c r="I44" s="30">
        <v>0</v>
      </c>
      <c r="J44" s="31">
        <f t="shared" ref="J44:J45" si="23">IF((H44+I44)="","",G44*(H44+I44))</f>
        <v>0</v>
      </c>
      <c r="K44" s="32"/>
    </row>
    <row r="45" spans="1:11" ht="27.6" x14ac:dyDescent="0.3">
      <c r="A45" s="33">
        <f>IF(D45=0,"",1+MAX(A$8:A44))</f>
        <v>22</v>
      </c>
      <c r="B45" s="109" t="s">
        <v>87</v>
      </c>
      <c r="C45" s="85" t="s">
        <v>88</v>
      </c>
      <c r="D45" s="38">
        <v>14</v>
      </c>
      <c r="E45" s="27" t="s">
        <v>51</v>
      </c>
      <c r="F45" s="28">
        <v>0.1</v>
      </c>
      <c r="G45" s="29">
        <f t="shared" si="22"/>
        <v>15.4</v>
      </c>
      <c r="H45" s="30">
        <v>0</v>
      </c>
      <c r="I45" s="30">
        <v>0</v>
      </c>
      <c r="J45" s="31">
        <f t="shared" si="23"/>
        <v>0</v>
      </c>
      <c r="K45" s="32"/>
    </row>
    <row r="46" spans="1:11" ht="27.6" x14ac:dyDescent="0.3">
      <c r="A46" s="33">
        <f>IF(D46=0,"",1+MAX(A$8:A45))</f>
        <v>23</v>
      </c>
      <c r="B46" s="111"/>
      <c r="C46" s="85" t="s">
        <v>89</v>
      </c>
      <c r="D46" s="38">
        <v>14.518518518518521</v>
      </c>
      <c r="E46" s="27" t="s">
        <v>51</v>
      </c>
      <c r="F46" s="28">
        <v>0.1</v>
      </c>
      <c r="G46" s="29">
        <f t="shared" si="20"/>
        <v>15.970370370370373</v>
      </c>
      <c r="H46" s="30">
        <v>0</v>
      </c>
      <c r="I46" s="30">
        <v>0</v>
      </c>
      <c r="J46" s="31">
        <f t="shared" si="21"/>
        <v>0</v>
      </c>
      <c r="K46" s="32"/>
    </row>
    <row r="47" spans="1:11" ht="27.6" x14ac:dyDescent="0.3">
      <c r="A47" s="33">
        <f>IF(D47=0,"",1+MAX(A$8:A46))</f>
        <v>24</v>
      </c>
      <c r="B47" s="111"/>
      <c r="C47" s="85" t="s">
        <v>90</v>
      </c>
      <c r="D47" s="38">
        <v>10.37037037037037</v>
      </c>
      <c r="E47" s="27" t="s">
        <v>51</v>
      </c>
      <c r="F47" s="28">
        <v>0.1</v>
      </c>
      <c r="G47" s="29">
        <f t="shared" ref="G47" si="24">(F47*D47)+D47</f>
        <v>11.407407407407407</v>
      </c>
      <c r="H47" s="30">
        <v>0</v>
      </c>
      <c r="I47" s="30">
        <v>0</v>
      </c>
      <c r="J47" s="31">
        <f t="shared" ref="J47" si="25">IF((H47+I47)="","",G47*(H47+I47))</f>
        <v>0</v>
      </c>
      <c r="K47" s="32"/>
    </row>
    <row r="48" spans="1:11" ht="27.6" x14ac:dyDescent="0.3">
      <c r="A48" s="33">
        <f>IF(D48=0,"",1+MAX(A$8:A47))</f>
        <v>25</v>
      </c>
      <c r="B48" s="111"/>
      <c r="C48" s="90" t="s">
        <v>92</v>
      </c>
      <c r="D48" s="38">
        <v>41</v>
      </c>
      <c r="E48" s="27" t="s">
        <v>51</v>
      </c>
      <c r="F48" s="28">
        <v>0.1</v>
      </c>
      <c r="G48" s="29">
        <f t="shared" si="16"/>
        <v>45.1</v>
      </c>
      <c r="H48" s="30">
        <v>0</v>
      </c>
      <c r="I48" s="30">
        <v>0</v>
      </c>
      <c r="J48" s="31">
        <f t="shared" si="17"/>
        <v>0</v>
      </c>
      <c r="K48" s="32"/>
    </row>
    <row r="49" spans="1:13" ht="27.6" x14ac:dyDescent="0.3">
      <c r="A49" s="33">
        <f>IF(D49=0,"",1+MAX(A$8:A48))</f>
        <v>26</v>
      </c>
      <c r="B49" s="111"/>
      <c r="C49" s="90" t="s">
        <v>91</v>
      </c>
      <c r="D49" s="38">
        <v>58</v>
      </c>
      <c r="E49" s="27" t="s">
        <v>51</v>
      </c>
      <c r="F49" s="28">
        <v>0.1</v>
      </c>
      <c r="G49" s="29">
        <f t="shared" ref="G49:G52" si="26">(F49*D49)+D49</f>
        <v>63.8</v>
      </c>
      <c r="H49" s="30">
        <v>0</v>
      </c>
      <c r="I49" s="30">
        <v>0</v>
      </c>
      <c r="J49" s="31">
        <f t="shared" ref="J49:J52" si="27">IF((H49+I49)="","",G49*(H49+I49))</f>
        <v>0</v>
      </c>
      <c r="K49" s="32"/>
    </row>
    <row r="50" spans="1:13" ht="27.6" x14ac:dyDescent="0.3">
      <c r="A50" s="33">
        <f>IF(D50=0,"",1+MAX(A$8:A49))</f>
        <v>27</v>
      </c>
      <c r="B50" s="111"/>
      <c r="C50" s="90" t="s">
        <v>93</v>
      </c>
      <c r="D50" s="38">
        <v>645.52845528455282</v>
      </c>
      <c r="E50" s="27" t="s">
        <v>51</v>
      </c>
      <c r="F50" s="28">
        <v>0.1</v>
      </c>
      <c r="G50" s="29">
        <f t="shared" si="26"/>
        <v>710.08130081300806</v>
      </c>
      <c r="H50" s="30">
        <v>0</v>
      </c>
      <c r="I50" s="30">
        <v>0</v>
      </c>
      <c r="J50" s="31">
        <f t="shared" si="27"/>
        <v>0</v>
      </c>
      <c r="K50" s="32"/>
    </row>
    <row r="51" spans="1:13" ht="27.6" x14ac:dyDescent="0.3">
      <c r="A51" s="33">
        <f>IF(D51=0,"",1+MAX(A$8:A50))</f>
        <v>28</v>
      </c>
      <c r="B51" s="111"/>
      <c r="C51" s="90" t="s">
        <v>94</v>
      </c>
      <c r="D51" s="38">
        <v>369.32381518937143</v>
      </c>
      <c r="E51" s="27" t="s">
        <v>51</v>
      </c>
      <c r="F51" s="28">
        <v>0.1</v>
      </c>
      <c r="G51" s="29">
        <f t="shared" si="26"/>
        <v>406.25619670830855</v>
      </c>
      <c r="H51" s="30">
        <v>0</v>
      </c>
      <c r="I51" s="30">
        <v>0</v>
      </c>
      <c r="J51" s="31">
        <f t="shared" si="27"/>
        <v>0</v>
      </c>
      <c r="K51" s="32"/>
    </row>
    <row r="52" spans="1:13" ht="14.4" thickBot="1" x14ac:dyDescent="0.35">
      <c r="A52" s="33">
        <f>IF(D52=0,"",1+MAX(A$8:A51))</f>
        <v>29</v>
      </c>
      <c r="B52" s="112"/>
      <c r="C52" s="90" t="s">
        <v>95</v>
      </c>
      <c r="D52" s="38">
        <v>10879</v>
      </c>
      <c r="E52" s="27" t="s">
        <v>60</v>
      </c>
      <c r="F52" s="28">
        <v>0.1</v>
      </c>
      <c r="G52" s="29">
        <f t="shared" si="26"/>
        <v>11966.9</v>
      </c>
      <c r="H52" s="30">
        <v>0</v>
      </c>
      <c r="I52" s="30">
        <v>0</v>
      </c>
      <c r="J52" s="31">
        <f t="shared" si="27"/>
        <v>0</v>
      </c>
      <c r="K52" s="32"/>
    </row>
    <row r="53" spans="1:13" ht="18" customHeight="1" thickBot="1" x14ac:dyDescent="0.35">
      <c r="A53" s="67"/>
      <c r="B53" s="93"/>
      <c r="C53" s="69" t="s">
        <v>14</v>
      </c>
      <c r="D53" s="70"/>
      <c r="E53" s="70"/>
      <c r="F53" s="70"/>
      <c r="G53" s="70"/>
      <c r="H53" s="70"/>
      <c r="I53" s="71" t="str">
        <f>IF(D53=0,"",0)</f>
        <v/>
      </c>
      <c r="J53" s="71" t="str">
        <f>IF(I53="","",D53*I53)</f>
        <v/>
      </c>
      <c r="K53" s="72">
        <f>(SUM(J24:J53))</f>
        <v>0</v>
      </c>
    </row>
    <row r="54" spans="1:13" ht="18" customHeight="1" thickBot="1" x14ac:dyDescent="0.35">
      <c r="A54" s="36"/>
      <c r="B54" s="60"/>
      <c r="D54" s="1"/>
      <c r="E54" s="1"/>
      <c r="F54" s="1"/>
      <c r="G54" s="1"/>
      <c r="H54" s="1"/>
      <c r="K54" s="37"/>
    </row>
    <row r="55" spans="1:13" ht="18" customHeight="1" thickBot="1" x14ac:dyDescent="0.35">
      <c r="A55" s="78"/>
      <c r="B55" s="79"/>
      <c r="C55" s="80" t="s">
        <v>20</v>
      </c>
      <c r="D55" s="81"/>
      <c r="E55" s="81"/>
      <c r="F55" s="81"/>
      <c r="G55" s="81"/>
      <c r="H55" s="81"/>
      <c r="I55" s="81"/>
      <c r="J55" s="81"/>
      <c r="K55" s="82"/>
    </row>
    <row r="56" spans="1:13" ht="14.4" thickBot="1" x14ac:dyDescent="0.35">
      <c r="A56" s="33" t="str">
        <f>IF(D56=0,"",1+MAX(A$8:A55))</f>
        <v/>
      </c>
      <c r="B56" s="87"/>
      <c r="C56" s="86" t="s">
        <v>34</v>
      </c>
      <c r="D56" s="88"/>
      <c r="E56" s="27"/>
      <c r="F56" s="28"/>
      <c r="G56" s="29"/>
      <c r="H56" s="30"/>
      <c r="I56" s="30"/>
      <c r="J56" s="31"/>
      <c r="K56" s="32"/>
    </row>
    <row r="57" spans="1:13" ht="28.2" x14ac:dyDescent="0.3">
      <c r="A57" s="33">
        <f>IF(D57=0,"",1+MAX(A$8:A56))</f>
        <v>30</v>
      </c>
      <c r="B57" s="116" t="s">
        <v>152</v>
      </c>
      <c r="C57" s="85" t="s">
        <v>67</v>
      </c>
      <c r="D57" s="38">
        <v>355</v>
      </c>
      <c r="E57" s="27" t="s">
        <v>51</v>
      </c>
      <c r="F57" s="28">
        <v>0.1</v>
      </c>
      <c r="G57" s="29">
        <f t="shared" ref="G57" si="28">(F57*D57)+D57</f>
        <v>390.5</v>
      </c>
      <c r="H57" s="30">
        <v>0</v>
      </c>
      <c r="I57" s="30">
        <v>0</v>
      </c>
      <c r="J57" s="31">
        <f t="shared" ref="J57" si="29">IF((H57+I57)="","",G57*(H57+I57))</f>
        <v>0</v>
      </c>
      <c r="K57" s="32"/>
    </row>
    <row r="58" spans="1:13" ht="28.2" x14ac:dyDescent="0.3">
      <c r="A58" s="33">
        <f>IF(D58=0,"",1+MAX(A$8:A57))</f>
        <v>31</v>
      </c>
      <c r="B58" s="116"/>
      <c r="C58" s="39" t="s">
        <v>68</v>
      </c>
      <c r="D58" s="38">
        <f>4789+(3*(1.92*182))</f>
        <v>5837.32</v>
      </c>
      <c r="E58" s="27" t="s">
        <v>51</v>
      </c>
      <c r="F58" s="28">
        <v>0.1</v>
      </c>
      <c r="G58" s="29">
        <f t="shared" ref="G58" si="30">(F58*D58)+D58</f>
        <v>6421.0519999999997</v>
      </c>
      <c r="H58" s="30">
        <v>0</v>
      </c>
      <c r="I58" s="30">
        <v>0</v>
      </c>
      <c r="J58" s="31">
        <f t="shared" ref="J58" si="31">IF((H58+I58)="","",G58*(H58+I58))</f>
        <v>0</v>
      </c>
      <c r="K58" s="32"/>
    </row>
    <row r="59" spans="1:13" ht="28.2" x14ac:dyDescent="0.3">
      <c r="A59" s="33">
        <f>IF(D59=0,"",1+MAX(A$8:A58))</f>
        <v>32</v>
      </c>
      <c r="B59" s="116"/>
      <c r="C59" s="39" t="s">
        <v>69</v>
      </c>
      <c r="D59" s="38">
        <v>130</v>
      </c>
      <c r="E59" s="27" t="s">
        <v>51</v>
      </c>
      <c r="F59" s="28">
        <v>0.1</v>
      </c>
      <c r="G59" s="29">
        <f t="shared" ref="G59" si="32">(F59*D59)+D59</f>
        <v>143</v>
      </c>
      <c r="H59" s="30">
        <v>0</v>
      </c>
      <c r="I59" s="30">
        <v>0</v>
      </c>
      <c r="J59" s="31">
        <f t="shared" ref="J59" si="33">IF((H59+I59)="","",G59*(H59+I59))</f>
        <v>0</v>
      </c>
      <c r="K59" s="32"/>
    </row>
    <row r="60" spans="1:13" ht="28.2" x14ac:dyDescent="0.3">
      <c r="A60" s="33">
        <f>IF(D60=0,"",1+MAX(A$8:A59))</f>
        <v>33</v>
      </c>
      <c r="B60" s="116"/>
      <c r="C60" s="39" t="s">
        <v>70</v>
      </c>
      <c r="D60" s="38">
        <v>3402</v>
      </c>
      <c r="E60" s="27" t="s">
        <v>51</v>
      </c>
      <c r="F60" s="28">
        <v>0.1</v>
      </c>
      <c r="G60" s="29">
        <f t="shared" ref="G60" si="34">(F60*D60)+D60</f>
        <v>3742.2</v>
      </c>
      <c r="H60" s="30">
        <v>0</v>
      </c>
      <c r="I60" s="30">
        <v>0</v>
      </c>
      <c r="J60" s="31">
        <f t="shared" ref="J60" si="35">IF((H60+I60)="","",G60*(H60+I60))</f>
        <v>0</v>
      </c>
      <c r="K60" s="97"/>
      <c r="L60" s="104"/>
    </row>
    <row r="61" spans="1:13" ht="14.4" thickBot="1" x14ac:dyDescent="0.35">
      <c r="A61" s="33">
        <f>IF(D61=0,"",1+MAX(A$8:A60))</f>
        <v>34</v>
      </c>
      <c r="B61" s="116"/>
      <c r="C61" s="102" t="s">
        <v>71</v>
      </c>
      <c r="D61" s="95">
        <v>8520</v>
      </c>
      <c r="E61" s="96" t="s">
        <v>46</v>
      </c>
      <c r="F61" s="28">
        <v>0.1</v>
      </c>
      <c r="G61" s="29">
        <f t="shared" ref="G61" si="36">(F61*D61)+D61</f>
        <v>9372</v>
      </c>
      <c r="H61" s="30">
        <v>0</v>
      </c>
      <c r="I61" s="30">
        <v>0</v>
      </c>
      <c r="J61" s="31">
        <f t="shared" ref="J61" si="37">IF((H61+I61)="","",G61*(H61+I61))</f>
        <v>0</v>
      </c>
      <c r="K61" s="97"/>
      <c r="M61" s="104"/>
    </row>
    <row r="62" spans="1:13" ht="14.4" thickBot="1" x14ac:dyDescent="0.35">
      <c r="A62" s="33" t="str">
        <f>IF(D62=0,"",1+MAX(A$8:A61))</f>
        <v/>
      </c>
      <c r="B62" s="83"/>
      <c r="C62" s="86" t="s">
        <v>158</v>
      </c>
      <c r="D62" s="88"/>
      <c r="E62" s="27"/>
      <c r="F62" s="28"/>
      <c r="G62" s="29"/>
      <c r="H62" s="30"/>
      <c r="I62" s="30"/>
      <c r="J62" s="31"/>
      <c r="K62" s="32"/>
    </row>
    <row r="63" spans="1:13" ht="14.4" thickBot="1" x14ac:dyDescent="0.35">
      <c r="A63" s="33">
        <f>IF(D63=0,"",1+MAX(A$8:A62))</f>
        <v>35</v>
      </c>
      <c r="B63" s="105" t="s">
        <v>160</v>
      </c>
      <c r="C63" s="85" t="s">
        <v>159</v>
      </c>
      <c r="D63" s="38">
        <v>505</v>
      </c>
      <c r="E63" s="27" t="s">
        <v>60</v>
      </c>
      <c r="F63" s="28">
        <v>0.1</v>
      </c>
      <c r="G63" s="29">
        <f t="shared" ref="G63" si="38">(F63*D63)+D63</f>
        <v>555.5</v>
      </c>
      <c r="H63" s="30">
        <v>0</v>
      </c>
      <c r="I63" s="30">
        <v>0</v>
      </c>
      <c r="J63" s="31">
        <f t="shared" ref="J63" si="39">IF((H63+I63)="","",G63*(H63+I63))</f>
        <v>0</v>
      </c>
      <c r="K63" s="32"/>
    </row>
    <row r="64" spans="1:13" ht="14.4" thickBot="1" x14ac:dyDescent="0.35">
      <c r="A64" s="33" t="str">
        <f>IF(D64=0,"",1+MAX(A$8:A63))</f>
        <v/>
      </c>
      <c r="B64" s="83"/>
      <c r="C64" s="86" t="s">
        <v>161</v>
      </c>
      <c r="D64" s="88"/>
      <c r="E64" s="27"/>
      <c r="F64" s="28"/>
      <c r="G64" s="29"/>
      <c r="H64" s="30"/>
      <c r="I64" s="30"/>
      <c r="J64" s="31"/>
      <c r="K64" s="32"/>
    </row>
    <row r="65" spans="1:11" ht="14.4" thickBot="1" x14ac:dyDescent="0.35">
      <c r="A65" s="33">
        <f>IF(D65=0,"",1+MAX(A$8:A64))</f>
        <v>36</v>
      </c>
      <c r="B65" s="105" t="s">
        <v>160</v>
      </c>
      <c r="C65" s="85" t="s">
        <v>162</v>
      </c>
      <c r="D65" s="38">
        <v>55</v>
      </c>
      <c r="E65" s="27" t="s">
        <v>46</v>
      </c>
      <c r="F65" s="28">
        <v>0.1</v>
      </c>
      <c r="G65" s="29">
        <f t="shared" ref="G65" si="40">(F65*D65)+D65</f>
        <v>60.5</v>
      </c>
      <c r="H65" s="30">
        <v>0</v>
      </c>
      <c r="I65" s="30">
        <v>0</v>
      </c>
      <c r="J65" s="31">
        <f t="shared" ref="J65" si="41">IF((H65+I65)="","",G65*(H65+I65))</f>
        <v>0</v>
      </c>
      <c r="K65" s="32"/>
    </row>
    <row r="66" spans="1:11" ht="18" customHeight="1" thickBot="1" x14ac:dyDescent="0.35">
      <c r="A66" s="103"/>
      <c r="B66" s="68"/>
      <c r="C66" s="69" t="s">
        <v>21</v>
      </c>
      <c r="D66" s="70"/>
      <c r="E66" s="70"/>
      <c r="F66" s="70"/>
      <c r="G66" s="70"/>
      <c r="H66" s="70"/>
      <c r="I66" s="71" t="str">
        <f>IF(D66=0,"",0)</f>
        <v/>
      </c>
      <c r="J66" s="71" t="str">
        <f>IF(I66="","",D66*I66)</f>
        <v/>
      </c>
      <c r="K66" s="72">
        <f>SUM(J56:J58)</f>
        <v>0</v>
      </c>
    </row>
    <row r="67" spans="1:11" ht="18" customHeight="1" thickBot="1" x14ac:dyDescent="0.35">
      <c r="A67" s="36"/>
      <c r="B67" s="60"/>
      <c r="D67" s="1"/>
      <c r="E67" s="1"/>
      <c r="F67" s="1"/>
      <c r="G67" s="1"/>
      <c r="H67" s="1"/>
      <c r="K67" s="37"/>
    </row>
    <row r="68" spans="1:11" ht="18" customHeight="1" thickBot="1" x14ac:dyDescent="0.35">
      <c r="A68" s="78"/>
      <c r="B68" s="79"/>
      <c r="C68" s="80" t="s">
        <v>22</v>
      </c>
      <c r="D68" s="81"/>
      <c r="E68" s="81"/>
      <c r="F68" s="81"/>
      <c r="G68" s="81"/>
      <c r="H68" s="81"/>
      <c r="I68" s="81"/>
      <c r="J68" s="81"/>
      <c r="K68" s="82"/>
    </row>
    <row r="69" spans="1:11" ht="14.4" thickBot="1" x14ac:dyDescent="0.35">
      <c r="A69" s="33" t="str">
        <f>IF(D69=0,"",1+MAX(A$8:A68))</f>
        <v/>
      </c>
      <c r="B69" s="87"/>
      <c r="C69" s="86" t="s">
        <v>45</v>
      </c>
      <c r="D69" s="88"/>
      <c r="E69" s="27"/>
      <c r="F69" s="28"/>
      <c r="G69" s="29"/>
      <c r="H69" s="30"/>
      <c r="I69" s="30"/>
      <c r="J69" s="31"/>
      <c r="K69" s="32"/>
    </row>
    <row r="70" spans="1:11" x14ac:dyDescent="0.3">
      <c r="A70" s="33">
        <f>IF(D70=0,"",1+MAX(A$8:A69))</f>
        <v>37</v>
      </c>
      <c r="B70" s="109" t="s">
        <v>99</v>
      </c>
      <c r="C70" s="90" t="s">
        <v>96</v>
      </c>
      <c r="D70" s="99">
        <v>1848</v>
      </c>
      <c r="E70" s="100" t="s">
        <v>46</v>
      </c>
      <c r="F70" s="28"/>
      <c r="G70" s="29"/>
      <c r="H70" s="30"/>
      <c r="I70" s="30"/>
      <c r="J70" s="31"/>
      <c r="K70" s="32"/>
    </row>
    <row r="71" spans="1:11" x14ac:dyDescent="0.3">
      <c r="A71" s="33">
        <f>IF(D71=0,"",1+MAX(A$8:A70))</f>
        <v>38</v>
      </c>
      <c r="B71" s="111"/>
      <c r="C71" s="98" t="s">
        <v>97</v>
      </c>
      <c r="D71" s="38">
        <v>1848</v>
      </c>
      <c r="E71" s="27" t="s">
        <v>46</v>
      </c>
      <c r="F71" s="28">
        <v>0.1</v>
      </c>
      <c r="G71" s="29">
        <f t="shared" ref="G71:G74" si="42">(F71*D71)+D71</f>
        <v>2032.8</v>
      </c>
      <c r="H71" s="30">
        <v>0</v>
      </c>
      <c r="I71" s="30">
        <v>0</v>
      </c>
      <c r="J71" s="31">
        <f t="shared" ref="J71:J74" si="43">IF((H71+I71)="","",G71*(H71+I71))</f>
        <v>0</v>
      </c>
      <c r="K71" s="32"/>
    </row>
    <row r="72" spans="1:11" ht="28.2" x14ac:dyDescent="0.3">
      <c r="A72" s="33">
        <f>IF(D72=0,"",1+MAX(A$8:A71))</f>
        <v>39</v>
      </c>
      <c r="B72" s="111"/>
      <c r="C72" s="98" t="s">
        <v>153</v>
      </c>
      <c r="D72" s="38">
        <f>(1.25*(0.05*1848))</f>
        <v>115.5</v>
      </c>
      <c r="E72" s="27" t="s">
        <v>51</v>
      </c>
      <c r="F72" s="28">
        <v>0.1</v>
      </c>
      <c r="G72" s="29">
        <f t="shared" si="42"/>
        <v>127.05</v>
      </c>
      <c r="H72" s="30">
        <v>0</v>
      </c>
      <c r="I72" s="30">
        <v>0</v>
      </c>
      <c r="J72" s="31">
        <f t="shared" si="43"/>
        <v>0</v>
      </c>
      <c r="K72" s="32"/>
    </row>
    <row r="73" spans="1:11" ht="28.2" x14ac:dyDescent="0.3">
      <c r="A73" s="33">
        <f>IF(D73=0,"",1+MAX(A$8:A72))</f>
        <v>40</v>
      </c>
      <c r="B73" s="111"/>
      <c r="C73" s="98" t="s">
        <v>154</v>
      </c>
      <c r="D73" s="38">
        <f>(1.25*(0.15*1848))</f>
        <v>346.5</v>
      </c>
      <c r="E73" s="27" t="s">
        <v>51</v>
      </c>
      <c r="F73" s="28">
        <v>0.1</v>
      </c>
      <c r="G73" s="29">
        <f t="shared" si="42"/>
        <v>381.15</v>
      </c>
      <c r="H73" s="30">
        <v>0</v>
      </c>
      <c r="I73" s="30">
        <v>0</v>
      </c>
      <c r="J73" s="31">
        <f t="shared" si="43"/>
        <v>0</v>
      </c>
      <c r="K73" s="32"/>
    </row>
    <row r="74" spans="1:11" ht="28.2" x14ac:dyDescent="0.3">
      <c r="A74" s="33">
        <f>IF(D74=0,"",1+MAX(A$8:A73))</f>
        <v>41</v>
      </c>
      <c r="B74" s="110"/>
      <c r="C74" s="98" t="s">
        <v>155</v>
      </c>
      <c r="D74" s="38">
        <f>(1.25*(0.2*1848))</f>
        <v>462</v>
      </c>
      <c r="E74" s="27" t="s">
        <v>51</v>
      </c>
      <c r="F74" s="28">
        <v>0.1</v>
      </c>
      <c r="G74" s="29">
        <f t="shared" si="42"/>
        <v>508.2</v>
      </c>
      <c r="H74" s="30">
        <v>0</v>
      </c>
      <c r="I74" s="30">
        <v>0</v>
      </c>
      <c r="J74" s="31">
        <f t="shared" si="43"/>
        <v>0</v>
      </c>
      <c r="K74" s="32"/>
    </row>
    <row r="75" spans="1:11" x14ac:dyDescent="0.3">
      <c r="A75" s="33">
        <f>IF(D75=0,"",1+MAX(A$8:A74))</f>
        <v>42</v>
      </c>
      <c r="B75" s="109" t="s">
        <v>99</v>
      </c>
      <c r="C75" s="90" t="s">
        <v>98</v>
      </c>
      <c r="D75" s="99">
        <v>5252</v>
      </c>
      <c r="E75" s="99" t="s">
        <v>46</v>
      </c>
      <c r="F75" s="28"/>
      <c r="G75" s="29"/>
      <c r="H75" s="30"/>
      <c r="I75" s="30"/>
      <c r="J75" s="31"/>
      <c r="K75" s="32"/>
    </row>
    <row r="76" spans="1:11" x14ac:dyDescent="0.3">
      <c r="A76" s="33">
        <f>IF(D76=0,"",1+MAX(A$8:A75))</f>
        <v>43</v>
      </c>
      <c r="B76" s="111"/>
      <c r="C76" s="98" t="s">
        <v>97</v>
      </c>
      <c r="D76" s="38">
        <v>5252</v>
      </c>
      <c r="E76" s="27" t="s">
        <v>46</v>
      </c>
      <c r="F76" s="28">
        <v>0.1</v>
      </c>
      <c r="G76" s="29">
        <f t="shared" ref="G76:G79" si="44">(F76*D76)+D76</f>
        <v>5777.2</v>
      </c>
      <c r="H76" s="30">
        <v>0</v>
      </c>
      <c r="I76" s="30">
        <v>0</v>
      </c>
      <c r="J76" s="31">
        <f t="shared" ref="J76:J79" si="45">IF((H76+I76)="","",G76*(H76+I76))</f>
        <v>0</v>
      </c>
      <c r="K76" s="32"/>
    </row>
    <row r="77" spans="1:11" ht="28.2" x14ac:dyDescent="0.3">
      <c r="A77" s="33">
        <f>IF(D77=0,"",1+MAX(A$8:A76))</f>
        <v>44</v>
      </c>
      <c r="B77" s="111"/>
      <c r="C77" s="98" t="s">
        <v>156</v>
      </c>
      <c r="D77" s="38">
        <f>(1.25*(0.05*5252))</f>
        <v>328.25</v>
      </c>
      <c r="E77" s="27" t="s">
        <v>51</v>
      </c>
      <c r="F77" s="28">
        <v>0.1</v>
      </c>
      <c r="G77" s="29">
        <f t="shared" si="44"/>
        <v>361.07499999999999</v>
      </c>
      <c r="H77" s="30">
        <v>0</v>
      </c>
      <c r="I77" s="30">
        <v>0</v>
      </c>
      <c r="J77" s="31">
        <f t="shared" si="45"/>
        <v>0</v>
      </c>
      <c r="K77" s="32"/>
    </row>
    <row r="78" spans="1:11" ht="28.2" x14ac:dyDescent="0.3">
      <c r="A78" s="33">
        <f>IF(D78=0,"",1+MAX(A$8:A77))</f>
        <v>45</v>
      </c>
      <c r="B78" s="111"/>
      <c r="C78" s="98" t="s">
        <v>154</v>
      </c>
      <c r="D78" s="38">
        <f>(1.25*(0.15*5252))</f>
        <v>984.75</v>
      </c>
      <c r="E78" s="27" t="s">
        <v>51</v>
      </c>
      <c r="F78" s="28">
        <v>0.1</v>
      </c>
      <c r="G78" s="29">
        <f t="shared" si="44"/>
        <v>1083.2249999999999</v>
      </c>
      <c r="H78" s="30">
        <v>0</v>
      </c>
      <c r="I78" s="30">
        <v>0</v>
      </c>
      <c r="J78" s="31">
        <f t="shared" si="45"/>
        <v>0</v>
      </c>
      <c r="K78" s="32"/>
    </row>
    <row r="79" spans="1:11" ht="28.8" thickBot="1" x14ac:dyDescent="0.35">
      <c r="A79" s="33">
        <f>IF(D79=0,"",1+MAX(A$8:A78))</f>
        <v>46</v>
      </c>
      <c r="B79" s="110"/>
      <c r="C79" s="98" t="s">
        <v>157</v>
      </c>
      <c r="D79" s="38">
        <f>(1.25*(0.2*5252))</f>
        <v>1313</v>
      </c>
      <c r="E79" s="27" t="s">
        <v>51</v>
      </c>
      <c r="F79" s="28">
        <v>0.1</v>
      </c>
      <c r="G79" s="29">
        <f t="shared" si="44"/>
        <v>1444.3</v>
      </c>
      <c r="H79" s="30">
        <v>0</v>
      </c>
      <c r="I79" s="30">
        <v>0</v>
      </c>
      <c r="J79" s="31">
        <f t="shared" si="45"/>
        <v>0</v>
      </c>
      <c r="K79" s="32"/>
    </row>
    <row r="80" spans="1:11" ht="18" customHeight="1" thickBot="1" x14ac:dyDescent="0.35">
      <c r="A80" s="67"/>
      <c r="B80" s="68"/>
      <c r="C80" s="69" t="s">
        <v>23</v>
      </c>
      <c r="D80" s="70"/>
      <c r="E80" s="70"/>
      <c r="F80" s="70"/>
      <c r="G80" s="70"/>
      <c r="H80" s="70"/>
      <c r="I80" s="71" t="str">
        <f>IF(D80=0,"",0)</f>
        <v/>
      </c>
      <c r="J80" s="71" t="str">
        <f>IF(I80="","",D80*I80)</f>
        <v/>
      </c>
      <c r="K80" s="72">
        <f>(SUM(J68:J80))</f>
        <v>0</v>
      </c>
    </row>
    <row r="81" spans="1:11" ht="18" customHeight="1" thickBot="1" x14ac:dyDescent="0.35">
      <c r="A81" s="36"/>
      <c r="B81" s="60"/>
      <c r="D81" s="1"/>
      <c r="E81" s="1"/>
      <c r="F81" s="1"/>
      <c r="G81" s="1"/>
      <c r="H81" s="1"/>
      <c r="K81" s="37"/>
    </row>
    <row r="82" spans="1:11" ht="18" customHeight="1" thickBot="1" x14ac:dyDescent="0.35">
      <c r="A82" s="78"/>
      <c r="B82" s="79"/>
      <c r="C82" s="80" t="s">
        <v>24</v>
      </c>
      <c r="D82" s="81"/>
      <c r="E82" s="81"/>
      <c r="F82" s="81"/>
      <c r="G82" s="81"/>
      <c r="H82" s="81"/>
      <c r="I82" s="81"/>
      <c r="J82" s="81"/>
      <c r="K82" s="82"/>
    </row>
    <row r="83" spans="1:11" ht="14.4" thickBot="1" x14ac:dyDescent="0.35">
      <c r="A83" s="33" t="str">
        <f>IF(D83=0,"",1+MAX(A$8:A82))</f>
        <v/>
      </c>
      <c r="B83" s="87"/>
      <c r="C83" s="86" t="s">
        <v>35</v>
      </c>
      <c r="D83" s="88"/>
      <c r="E83" s="27"/>
      <c r="F83" s="28"/>
      <c r="G83" s="29"/>
      <c r="H83" s="30"/>
      <c r="I83" s="30"/>
      <c r="J83" s="31"/>
      <c r="K83" s="32"/>
    </row>
    <row r="84" spans="1:11" x14ac:dyDescent="0.3">
      <c r="A84" s="33" t="str">
        <f>IF(D84=0,"",1+MAX(A$8:A83))</f>
        <v/>
      </c>
      <c r="B84" s="55"/>
      <c r="C84" s="91" t="s">
        <v>47</v>
      </c>
      <c r="D84" s="38"/>
      <c r="E84" s="27"/>
      <c r="F84" s="28"/>
      <c r="G84" s="29"/>
      <c r="H84" s="30"/>
      <c r="I84" s="30"/>
      <c r="J84" s="31"/>
      <c r="K84" s="32"/>
    </row>
    <row r="85" spans="1:11" ht="14.4" customHeight="1" x14ac:dyDescent="0.3">
      <c r="A85" s="33"/>
      <c r="B85" s="55"/>
      <c r="C85" s="113" t="s">
        <v>62</v>
      </c>
      <c r="D85" s="114"/>
      <c r="E85" s="115"/>
      <c r="F85" s="28"/>
      <c r="G85" s="29"/>
      <c r="H85" s="30"/>
      <c r="I85" s="30"/>
      <c r="J85" s="31"/>
      <c r="K85" s="32"/>
    </row>
    <row r="86" spans="1:11" ht="27.6" x14ac:dyDescent="0.3">
      <c r="A86" s="33">
        <f>IF(D86=0,"",1+MAX(A$8:A85))</f>
        <v>47</v>
      </c>
      <c r="B86" s="109" t="s">
        <v>152</v>
      </c>
      <c r="C86" s="40" t="s">
        <v>100</v>
      </c>
      <c r="D86" s="38">
        <v>1</v>
      </c>
      <c r="E86" s="27" t="s">
        <v>33</v>
      </c>
      <c r="F86" s="28">
        <v>0</v>
      </c>
      <c r="G86" s="29">
        <f t="shared" ref="G86" si="46">(F86*D86)+D86</f>
        <v>1</v>
      </c>
      <c r="H86" s="30">
        <v>0</v>
      </c>
      <c r="I86" s="30">
        <v>0</v>
      </c>
      <c r="J86" s="31">
        <f t="shared" ref="J86" si="47">IF((H86+I86)="","",G86*(H86+I86))</f>
        <v>0</v>
      </c>
      <c r="K86" s="32"/>
    </row>
    <row r="87" spans="1:11" ht="27.6" x14ac:dyDescent="0.3">
      <c r="A87" s="33">
        <f>IF(D87=0,"",1+MAX(A$8:A86))</f>
        <v>48</v>
      </c>
      <c r="B87" s="111"/>
      <c r="C87" s="40" t="s">
        <v>101</v>
      </c>
      <c r="D87" s="38">
        <v>1</v>
      </c>
      <c r="E87" s="27" t="s">
        <v>33</v>
      </c>
      <c r="F87" s="28">
        <v>0</v>
      </c>
      <c r="G87" s="29">
        <f>(F87*D87)+D87</f>
        <v>1</v>
      </c>
      <c r="H87" s="30">
        <v>0</v>
      </c>
      <c r="I87" s="30">
        <v>0</v>
      </c>
      <c r="J87" s="31">
        <f>IF((H87+I87)="","",G87*(H87+I87))</f>
        <v>0</v>
      </c>
      <c r="K87" s="32"/>
    </row>
    <row r="88" spans="1:11" ht="27.6" x14ac:dyDescent="0.3">
      <c r="A88" s="33">
        <f>IF(D88=0,"",1+MAX(A$8:A87))</f>
        <v>49</v>
      </c>
      <c r="B88" s="111"/>
      <c r="C88" s="40" t="s">
        <v>102</v>
      </c>
      <c r="D88" s="38">
        <v>1</v>
      </c>
      <c r="E88" s="27" t="s">
        <v>33</v>
      </c>
      <c r="F88" s="28">
        <v>0</v>
      </c>
      <c r="G88" s="29">
        <f t="shared" ref="G88" si="48">(F88*D88)+D88</f>
        <v>1</v>
      </c>
      <c r="H88" s="30">
        <v>0</v>
      </c>
      <c r="I88" s="30">
        <v>0</v>
      </c>
      <c r="J88" s="31">
        <f t="shared" ref="J88" si="49">IF((H88+I88)="","",G88*(H88+I88))</f>
        <v>0</v>
      </c>
      <c r="K88" s="32"/>
    </row>
    <row r="89" spans="1:11" ht="41.4" x14ac:dyDescent="0.3">
      <c r="A89" s="33">
        <f>IF(D89=0,"",1+MAX(A$8:A88))</f>
        <v>50</v>
      </c>
      <c r="B89" s="111"/>
      <c r="C89" s="40" t="s">
        <v>111</v>
      </c>
      <c r="D89" s="38">
        <v>1</v>
      </c>
      <c r="E89" s="27" t="s">
        <v>33</v>
      </c>
      <c r="F89" s="28">
        <v>0</v>
      </c>
      <c r="G89" s="29">
        <f t="shared" ref="G89:G97" si="50">(F89*D89)+D89</f>
        <v>1</v>
      </c>
      <c r="H89" s="30">
        <v>0</v>
      </c>
      <c r="I89" s="30">
        <v>0</v>
      </c>
      <c r="J89" s="31">
        <f t="shared" ref="J89:J97" si="51">IF((H89+I89)="","",G89*(H89+I89))</f>
        <v>0</v>
      </c>
      <c r="K89" s="32"/>
    </row>
    <row r="90" spans="1:11" ht="27.6" x14ac:dyDescent="0.3">
      <c r="A90" s="33">
        <f>IF(D90=0,"",1+MAX(A$8:A89))</f>
        <v>51</v>
      </c>
      <c r="B90" s="111"/>
      <c r="C90" s="40" t="s">
        <v>103</v>
      </c>
      <c r="D90" s="38">
        <v>1</v>
      </c>
      <c r="E90" s="27" t="s">
        <v>33</v>
      </c>
      <c r="F90" s="28">
        <v>0</v>
      </c>
      <c r="G90" s="29">
        <f t="shared" si="50"/>
        <v>1</v>
      </c>
      <c r="H90" s="30">
        <v>0</v>
      </c>
      <c r="I90" s="30">
        <v>0</v>
      </c>
      <c r="J90" s="31">
        <f t="shared" si="51"/>
        <v>0</v>
      </c>
      <c r="K90" s="32"/>
    </row>
    <row r="91" spans="1:11" ht="27.6" x14ac:dyDescent="0.3">
      <c r="A91" s="33">
        <f>IF(D91=0,"",1+MAX(A$8:A90))</f>
        <v>52</v>
      </c>
      <c r="B91" s="111"/>
      <c r="C91" s="40" t="s">
        <v>104</v>
      </c>
      <c r="D91" s="38">
        <v>1</v>
      </c>
      <c r="E91" s="27" t="s">
        <v>33</v>
      </c>
      <c r="F91" s="28">
        <v>0</v>
      </c>
      <c r="G91" s="29">
        <f t="shared" si="50"/>
        <v>1</v>
      </c>
      <c r="H91" s="30">
        <v>0</v>
      </c>
      <c r="I91" s="30">
        <v>0</v>
      </c>
      <c r="J91" s="31">
        <f t="shared" si="51"/>
        <v>0</v>
      </c>
      <c r="K91" s="32"/>
    </row>
    <row r="92" spans="1:11" ht="27.6" x14ac:dyDescent="0.3">
      <c r="A92" s="33">
        <f>IF(D92=0,"",1+MAX(A$8:A91))</f>
        <v>53</v>
      </c>
      <c r="B92" s="111"/>
      <c r="C92" s="40" t="s">
        <v>105</v>
      </c>
      <c r="D92" s="38">
        <v>1</v>
      </c>
      <c r="E92" s="27" t="s">
        <v>33</v>
      </c>
      <c r="F92" s="28">
        <v>0</v>
      </c>
      <c r="G92" s="29">
        <f t="shared" si="50"/>
        <v>1</v>
      </c>
      <c r="H92" s="30">
        <v>0</v>
      </c>
      <c r="I92" s="30">
        <v>0</v>
      </c>
      <c r="J92" s="31">
        <f t="shared" si="51"/>
        <v>0</v>
      </c>
      <c r="K92" s="32"/>
    </row>
    <row r="93" spans="1:11" ht="27.6" x14ac:dyDescent="0.3">
      <c r="A93" s="33">
        <f>IF(D93=0,"",1+MAX(A$8:A92))</f>
        <v>54</v>
      </c>
      <c r="B93" s="111"/>
      <c r="C93" s="40" t="s">
        <v>106</v>
      </c>
      <c r="D93" s="38">
        <v>1</v>
      </c>
      <c r="E93" s="27" t="s">
        <v>33</v>
      </c>
      <c r="F93" s="28">
        <v>0</v>
      </c>
      <c r="G93" s="29">
        <f t="shared" si="50"/>
        <v>1</v>
      </c>
      <c r="H93" s="30">
        <v>0</v>
      </c>
      <c r="I93" s="30">
        <v>0</v>
      </c>
      <c r="J93" s="31">
        <f t="shared" si="51"/>
        <v>0</v>
      </c>
      <c r="K93" s="32"/>
    </row>
    <row r="94" spans="1:11" ht="27.6" x14ac:dyDescent="0.3">
      <c r="A94" s="33">
        <f>IF(D94=0,"",1+MAX(A$8:A93))</f>
        <v>55</v>
      </c>
      <c r="B94" s="111"/>
      <c r="C94" s="40" t="s">
        <v>107</v>
      </c>
      <c r="D94" s="38">
        <v>1</v>
      </c>
      <c r="E94" s="27" t="s">
        <v>33</v>
      </c>
      <c r="F94" s="28">
        <v>0</v>
      </c>
      <c r="G94" s="29">
        <f t="shared" si="50"/>
        <v>1</v>
      </c>
      <c r="H94" s="30">
        <v>0</v>
      </c>
      <c r="I94" s="30">
        <v>0</v>
      </c>
      <c r="J94" s="31">
        <f t="shared" si="51"/>
        <v>0</v>
      </c>
      <c r="K94" s="32"/>
    </row>
    <row r="95" spans="1:11" ht="27.6" x14ac:dyDescent="0.3">
      <c r="A95" s="33">
        <f>IF(D95=0,"",1+MAX(A$8:A94))</f>
        <v>56</v>
      </c>
      <c r="B95" s="111"/>
      <c r="C95" s="40" t="s">
        <v>108</v>
      </c>
      <c r="D95" s="38">
        <v>1</v>
      </c>
      <c r="E95" s="27" t="s">
        <v>33</v>
      </c>
      <c r="F95" s="28">
        <v>0</v>
      </c>
      <c r="G95" s="29">
        <f t="shared" si="50"/>
        <v>1</v>
      </c>
      <c r="H95" s="30">
        <v>0</v>
      </c>
      <c r="I95" s="30">
        <v>0</v>
      </c>
      <c r="J95" s="31">
        <f t="shared" si="51"/>
        <v>0</v>
      </c>
      <c r="K95" s="32"/>
    </row>
    <row r="96" spans="1:11" ht="27.6" x14ac:dyDescent="0.3">
      <c r="A96" s="33">
        <f>IF(D96=0,"",1+MAX(A$8:A95))</f>
        <v>57</v>
      </c>
      <c r="B96" s="111"/>
      <c r="C96" s="40" t="s">
        <v>109</v>
      </c>
      <c r="D96" s="38">
        <v>1</v>
      </c>
      <c r="E96" s="27" t="s">
        <v>33</v>
      </c>
      <c r="F96" s="28">
        <v>0</v>
      </c>
      <c r="G96" s="29">
        <f t="shared" si="50"/>
        <v>1</v>
      </c>
      <c r="H96" s="30">
        <v>0</v>
      </c>
      <c r="I96" s="30">
        <v>0</v>
      </c>
      <c r="J96" s="31">
        <f t="shared" si="51"/>
        <v>0</v>
      </c>
      <c r="K96" s="32"/>
    </row>
    <row r="97" spans="1:11" ht="27.6" x14ac:dyDescent="0.3">
      <c r="A97" s="33">
        <f>IF(D97=0,"",1+MAX(A$8:A96))</f>
        <v>58</v>
      </c>
      <c r="B97" s="110"/>
      <c r="C97" s="40" t="s">
        <v>110</v>
      </c>
      <c r="D97" s="38">
        <v>1</v>
      </c>
      <c r="E97" s="27" t="s">
        <v>33</v>
      </c>
      <c r="F97" s="28">
        <v>0</v>
      </c>
      <c r="G97" s="29">
        <f t="shared" si="50"/>
        <v>1</v>
      </c>
      <c r="H97" s="30">
        <v>0</v>
      </c>
      <c r="I97" s="30">
        <v>0</v>
      </c>
      <c r="J97" s="31">
        <f t="shared" si="51"/>
        <v>0</v>
      </c>
      <c r="K97" s="32"/>
    </row>
    <row r="98" spans="1:11" x14ac:dyDescent="0.3">
      <c r="A98" s="33" t="str">
        <f>IF(D98=0,"",1+MAX(A$8:A97))</f>
        <v/>
      </c>
      <c r="B98" s="55"/>
      <c r="C98" s="91" t="s">
        <v>63</v>
      </c>
      <c r="D98" s="38"/>
      <c r="E98" s="27"/>
      <c r="F98" s="28"/>
      <c r="G98" s="29"/>
      <c r="H98" s="30"/>
      <c r="I98" s="30"/>
      <c r="J98" s="31"/>
      <c r="K98" s="32"/>
    </row>
    <row r="99" spans="1:11" ht="42" x14ac:dyDescent="0.3">
      <c r="A99" s="33">
        <f>IF(D99=0,"",1+MAX(A$8:A98))</f>
        <v>59</v>
      </c>
      <c r="B99" s="55" t="s">
        <v>152</v>
      </c>
      <c r="C99" s="40" t="s">
        <v>112</v>
      </c>
      <c r="D99" s="38">
        <v>12</v>
      </c>
      <c r="E99" s="27" t="s">
        <v>33</v>
      </c>
      <c r="F99" s="28">
        <v>0</v>
      </c>
      <c r="G99" s="29">
        <f t="shared" ref="G99" si="52">(F99*D99)+D99</f>
        <v>12</v>
      </c>
      <c r="H99" s="30">
        <v>0</v>
      </c>
      <c r="I99" s="30">
        <v>0</v>
      </c>
      <c r="J99" s="31">
        <f t="shared" ref="J99" si="53">IF((H99+I99)="","",G99*(H99+I99))</f>
        <v>0</v>
      </c>
      <c r="K99" s="32"/>
    </row>
    <row r="100" spans="1:11" x14ac:dyDescent="0.3">
      <c r="A100" s="33" t="str">
        <f>IF(D100=0,"",1+MAX(A$8:A99))</f>
        <v/>
      </c>
      <c r="B100" s="55"/>
      <c r="C100" s="91" t="s">
        <v>48</v>
      </c>
      <c r="D100" s="38"/>
      <c r="E100" s="27"/>
      <c r="F100" s="28"/>
      <c r="G100" s="29"/>
      <c r="H100" s="30"/>
      <c r="I100" s="30"/>
      <c r="J100" s="31"/>
      <c r="K100" s="32"/>
    </row>
    <row r="101" spans="1:11" ht="41.4" x14ac:dyDescent="0.3">
      <c r="A101" s="33">
        <f>IF(D101=0,"",1+MAX(A$8:A100))</f>
        <v>60</v>
      </c>
      <c r="B101" s="109" t="s">
        <v>152</v>
      </c>
      <c r="C101" s="64" t="s">
        <v>113</v>
      </c>
      <c r="D101" s="38">
        <v>1</v>
      </c>
      <c r="E101" s="27" t="s">
        <v>33</v>
      </c>
      <c r="F101" s="28">
        <v>0</v>
      </c>
      <c r="G101" s="29">
        <f t="shared" ref="G101" si="54">(F101*D101)+D101</f>
        <v>1</v>
      </c>
      <c r="H101" s="30">
        <v>0</v>
      </c>
      <c r="I101" s="30">
        <v>0</v>
      </c>
      <c r="J101" s="31">
        <f t="shared" ref="J101" si="55">IF((H101+I101)="","",G101*(H101+I101))</f>
        <v>0</v>
      </c>
      <c r="K101" s="32"/>
    </row>
    <row r="102" spans="1:11" ht="41.4" x14ac:dyDescent="0.3">
      <c r="A102" s="33">
        <f>IF(D102=0,"",1+MAX(A$8:A101))</f>
        <v>61</v>
      </c>
      <c r="B102" s="111"/>
      <c r="C102" s="64" t="s">
        <v>114</v>
      </c>
      <c r="D102" s="38">
        <v>1</v>
      </c>
      <c r="E102" s="27" t="s">
        <v>33</v>
      </c>
      <c r="F102" s="28">
        <v>0</v>
      </c>
      <c r="G102" s="29">
        <f t="shared" ref="G102:G104" si="56">(F102*D102)+D102</f>
        <v>1</v>
      </c>
      <c r="H102" s="30">
        <v>0</v>
      </c>
      <c r="I102" s="30">
        <v>0</v>
      </c>
      <c r="J102" s="31">
        <f t="shared" ref="J102:J104" si="57">IF((H102+I102)="","",G102*(H102+I102))</f>
        <v>0</v>
      </c>
      <c r="K102" s="32"/>
    </row>
    <row r="103" spans="1:11" ht="41.4" x14ac:dyDescent="0.3">
      <c r="A103" s="33">
        <f>IF(D103=0,"",1+MAX(A$8:A102))</f>
        <v>62</v>
      </c>
      <c r="B103" s="111"/>
      <c r="C103" s="64" t="s">
        <v>115</v>
      </c>
      <c r="D103" s="38">
        <v>1</v>
      </c>
      <c r="E103" s="27" t="s">
        <v>33</v>
      </c>
      <c r="F103" s="28">
        <v>0</v>
      </c>
      <c r="G103" s="29">
        <f t="shared" si="56"/>
        <v>1</v>
      </c>
      <c r="H103" s="30">
        <v>0</v>
      </c>
      <c r="I103" s="30">
        <v>0</v>
      </c>
      <c r="J103" s="31">
        <f t="shared" si="57"/>
        <v>0</v>
      </c>
      <c r="K103" s="32"/>
    </row>
    <row r="104" spans="1:11" ht="41.4" x14ac:dyDescent="0.3">
      <c r="A104" s="33">
        <f>IF(D104=0,"",1+MAX(A$8:A103))</f>
        <v>63</v>
      </c>
      <c r="B104" s="110"/>
      <c r="C104" s="64" t="s">
        <v>116</v>
      </c>
      <c r="D104" s="38">
        <v>1</v>
      </c>
      <c r="E104" s="27" t="s">
        <v>33</v>
      </c>
      <c r="F104" s="28">
        <v>0</v>
      </c>
      <c r="G104" s="29">
        <f t="shared" si="56"/>
        <v>1</v>
      </c>
      <c r="H104" s="30">
        <v>0</v>
      </c>
      <c r="I104" s="30">
        <v>0</v>
      </c>
      <c r="J104" s="31">
        <f t="shared" si="57"/>
        <v>0</v>
      </c>
      <c r="K104" s="32"/>
    </row>
    <row r="105" spans="1:11" x14ac:dyDescent="0.3">
      <c r="A105" s="33"/>
      <c r="B105" s="55"/>
      <c r="C105" s="91" t="s">
        <v>178</v>
      </c>
      <c r="D105" s="38"/>
      <c r="E105" s="27"/>
      <c r="F105" s="28"/>
      <c r="G105" s="29"/>
      <c r="H105" s="30"/>
      <c r="I105" s="30"/>
      <c r="J105" s="31"/>
      <c r="K105" s="32"/>
    </row>
    <row r="106" spans="1:11" ht="28.2" x14ac:dyDescent="0.3">
      <c r="A106" s="33">
        <f>IF(D106=0,"",1+MAX(A$8:A105))</f>
        <v>64</v>
      </c>
      <c r="B106" s="55" t="s">
        <v>152</v>
      </c>
      <c r="C106" s="40" t="s">
        <v>179</v>
      </c>
      <c r="D106" s="38">
        <v>1</v>
      </c>
      <c r="E106" s="27" t="s">
        <v>33</v>
      </c>
      <c r="F106" s="28">
        <v>0</v>
      </c>
      <c r="G106" s="29">
        <f t="shared" ref="G106" si="58">(F106*D106)+D106</f>
        <v>1</v>
      </c>
      <c r="H106" s="30">
        <v>0</v>
      </c>
      <c r="I106" s="30">
        <v>0</v>
      </c>
      <c r="J106" s="31">
        <f t="shared" ref="J106" si="59">IF((H106+I106)="","",G106*(H106+I106))</f>
        <v>0</v>
      </c>
      <c r="K106" s="32"/>
    </row>
    <row r="107" spans="1:11" x14ac:dyDescent="0.3">
      <c r="A107" s="33">
        <f>IF(D107=0,"",1+MAX(A$8:A106))</f>
        <v>65</v>
      </c>
      <c r="B107" s="55" t="s">
        <v>152</v>
      </c>
      <c r="C107" s="40" t="s">
        <v>180</v>
      </c>
      <c r="D107" s="38">
        <v>1</v>
      </c>
      <c r="E107" s="27" t="s">
        <v>33</v>
      </c>
      <c r="F107" s="28">
        <v>0</v>
      </c>
      <c r="G107" s="29">
        <f t="shared" ref="G107" si="60">(F107*D107)+D107</f>
        <v>1</v>
      </c>
      <c r="H107" s="30">
        <v>0</v>
      </c>
      <c r="I107" s="30">
        <v>0</v>
      </c>
      <c r="J107" s="31">
        <f t="shared" ref="J107" si="61">IF((H107+I107)="","",G107*(H107+I107))</f>
        <v>0</v>
      </c>
      <c r="K107" s="32"/>
    </row>
    <row r="108" spans="1:11" x14ac:dyDescent="0.3">
      <c r="A108" s="33" t="str">
        <f>IF(D108=0,"",1+MAX(A$8:A104))</f>
        <v/>
      </c>
      <c r="B108" s="55"/>
      <c r="C108" s="91" t="s">
        <v>64</v>
      </c>
      <c r="D108" s="38"/>
      <c r="E108" s="27"/>
      <c r="F108" s="28"/>
      <c r="G108" s="29"/>
      <c r="H108" s="30"/>
      <c r="I108" s="30"/>
      <c r="J108" s="31"/>
      <c r="K108" s="32"/>
    </row>
    <row r="109" spans="1:11" ht="42" x14ac:dyDescent="0.3">
      <c r="A109" s="33">
        <f>IF(D109=0,"",1+MAX(A$8:A108))</f>
        <v>66</v>
      </c>
      <c r="B109" s="55" t="s">
        <v>152</v>
      </c>
      <c r="C109" s="40" t="s">
        <v>65</v>
      </c>
      <c r="D109" s="38">
        <v>4</v>
      </c>
      <c r="E109" s="27" t="s">
        <v>33</v>
      </c>
      <c r="F109" s="28">
        <v>0</v>
      </c>
      <c r="G109" s="29">
        <f t="shared" ref="G109" si="62">(F109*D109)+D109</f>
        <v>4</v>
      </c>
      <c r="H109" s="30">
        <v>0</v>
      </c>
      <c r="I109" s="30">
        <v>0</v>
      </c>
      <c r="J109" s="31">
        <f t="shared" ref="J109" si="63">IF((H109+I109)="","",G109*(H109+I109))</f>
        <v>0</v>
      </c>
      <c r="K109" s="32"/>
    </row>
    <row r="110" spans="1:11" x14ac:dyDescent="0.3">
      <c r="A110" s="33" t="str">
        <f>IF(D110=0,"",1+MAX(A$8:A109))</f>
        <v/>
      </c>
      <c r="B110" s="55"/>
      <c r="C110" s="91" t="s">
        <v>49</v>
      </c>
      <c r="D110" s="38"/>
      <c r="E110" s="27"/>
      <c r="F110" s="28"/>
      <c r="G110" s="29"/>
      <c r="H110" s="30"/>
      <c r="I110" s="30"/>
      <c r="J110" s="31"/>
      <c r="K110" s="32"/>
    </row>
    <row r="111" spans="1:11" ht="27.6" x14ac:dyDescent="0.3">
      <c r="A111" s="33">
        <f>IF(D111=0,"",1+MAX(A$8:A110))</f>
        <v>67</v>
      </c>
      <c r="B111" s="109" t="s">
        <v>152</v>
      </c>
      <c r="C111" s="64" t="s">
        <v>117</v>
      </c>
      <c r="D111" s="38">
        <v>1</v>
      </c>
      <c r="E111" s="27" t="s">
        <v>33</v>
      </c>
      <c r="F111" s="28">
        <v>0</v>
      </c>
      <c r="G111" s="29">
        <f t="shared" ref="G111" si="64">(F111*D111)+D111</f>
        <v>1</v>
      </c>
      <c r="H111" s="30">
        <v>0</v>
      </c>
      <c r="I111" s="30">
        <v>0</v>
      </c>
      <c r="J111" s="31">
        <f t="shared" ref="J111" si="65">IF((H111+I111)="","",G111*(H111+I111))</f>
        <v>0</v>
      </c>
      <c r="K111" s="32"/>
    </row>
    <row r="112" spans="1:11" ht="27.6" x14ac:dyDescent="0.3">
      <c r="A112" s="33">
        <f>IF(D112=0,"",1+MAX(A$8:A111))</f>
        <v>68</v>
      </c>
      <c r="B112" s="111"/>
      <c r="C112" s="64" t="s">
        <v>118</v>
      </c>
      <c r="D112" s="38">
        <v>1</v>
      </c>
      <c r="E112" s="27" t="s">
        <v>33</v>
      </c>
      <c r="F112" s="28">
        <v>0</v>
      </c>
      <c r="G112" s="29">
        <f t="shared" ref="G112:G113" si="66">(F112*D112)+D112</f>
        <v>1</v>
      </c>
      <c r="H112" s="30">
        <v>0</v>
      </c>
      <c r="I112" s="30">
        <v>0</v>
      </c>
      <c r="J112" s="31">
        <f t="shared" ref="J112:J113" si="67">IF((H112+I112)="","",G112*(H112+I112))</f>
        <v>0</v>
      </c>
      <c r="K112" s="32"/>
    </row>
    <row r="113" spans="1:11" ht="27.6" x14ac:dyDescent="0.3">
      <c r="A113" s="33">
        <f>IF(D113=0,"",1+MAX(A$8:A112))</f>
        <v>69</v>
      </c>
      <c r="B113" s="111"/>
      <c r="C113" s="64" t="s">
        <v>119</v>
      </c>
      <c r="D113" s="38">
        <v>1</v>
      </c>
      <c r="E113" s="27" t="s">
        <v>33</v>
      </c>
      <c r="F113" s="28">
        <v>0</v>
      </c>
      <c r="G113" s="29">
        <f t="shared" si="66"/>
        <v>1</v>
      </c>
      <c r="H113" s="30">
        <v>0</v>
      </c>
      <c r="I113" s="30">
        <v>0</v>
      </c>
      <c r="J113" s="31">
        <f t="shared" si="67"/>
        <v>0</v>
      </c>
      <c r="K113" s="32"/>
    </row>
    <row r="114" spans="1:11" ht="27.6" x14ac:dyDescent="0.3">
      <c r="A114" s="33">
        <f>IF(D114=0,"",1+MAX(A$8:A113))</f>
        <v>70</v>
      </c>
      <c r="B114" s="111"/>
      <c r="C114" s="64" t="s">
        <v>120</v>
      </c>
      <c r="D114" s="38">
        <v>1</v>
      </c>
      <c r="E114" s="27" t="s">
        <v>33</v>
      </c>
      <c r="F114" s="28">
        <v>0</v>
      </c>
      <c r="G114" s="29">
        <f t="shared" ref="G114:G119" si="68">(F114*D114)+D114</f>
        <v>1</v>
      </c>
      <c r="H114" s="30">
        <v>0</v>
      </c>
      <c r="I114" s="30">
        <v>0</v>
      </c>
      <c r="J114" s="31">
        <f t="shared" ref="J114:J119" si="69">IF((H114+I114)="","",G114*(H114+I114))</f>
        <v>0</v>
      </c>
      <c r="K114" s="32"/>
    </row>
    <row r="115" spans="1:11" ht="27.6" x14ac:dyDescent="0.3">
      <c r="A115" s="33">
        <f>IF(D115=0,"",1+MAX(A$8:A114))</f>
        <v>71</v>
      </c>
      <c r="B115" s="111"/>
      <c r="C115" s="64" t="s">
        <v>121</v>
      </c>
      <c r="D115" s="38">
        <v>1</v>
      </c>
      <c r="E115" s="27" t="s">
        <v>33</v>
      </c>
      <c r="F115" s="28">
        <v>0</v>
      </c>
      <c r="G115" s="29">
        <f t="shared" si="68"/>
        <v>1</v>
      </c>
      <c r="H115" s="30">
        <v>0</v>
      </c>
      <c r="I115" s="30">
        <v>0</v>
      </c>
      <c r="J115" s="31">
        <f t="shared" si="69"/>
        <v>0</v>
      </c>
      <c r="K115" s="32"/>
    </row>
    <row r="116" spans="1:11" ht="27.6" x14ac:dyDescent="0.3">
      <c r="A116" s="33">
        <f>IF(D116=0,"",1+MAX(A$8:A115))</f>
        <v>72</v>
      </c>
      <c r="B116" s="111"/>
      <c r="C116" s="64" t="s">
        <v>122</v>
      </c>
      <c r="D116" s="38">
        <v>1</v>
      </c>
      <c r="E116" s="27" t="s">
        <v>33</v>
      </c>
      <c r="F116" s="28">
        <v>0</v>
      </c>
      <c r="G116" s="29">
        <f t="shared" si="68"/>
        <v>1</v>
      </c>
      <c r="H116" s="30">
        <v>0</v>
      </c>
      <c r="I116" s="30">
        <v>0</v>
      </c>
      <c r="J116" s="31">
        <f t="shared" si="69"/>
        <v>0</v>
      </c>
      <c r="K116" s="32"/>
    </row>
    <row r="117" spans="1:11" ht="27.6" x14ac:dyDescent="0.3">
      <c r="A117" s="33">
        <f>IF(D117=0,"",1+MAX(A$8:A116))</f>
        <v>73</v>
      </c>
      <c r="B117" s="111"/>
      <c r="C117" s="64" t="s">
        <v>123</v>
      </c>
      <c r="D117" s="38">
        <v>1</v>
      </c>
      <c r="E117" s="27" t="s">
        <v>33</v>
      </c>
      <c r="F117" s="28">
        <v>0</v>
      </c>
      <c r="G117" s="29">
        <f t="shared" si="68"/>
        <v>1</v>
      </c>
      <c r="H117" s="30">
        <v>0</v>
      </c>
      <c r="I117" s="30">
        <v>0</v>
      </c>
      <c r="J117" s="31">
        <f t="shared" si="69"/>
        <v>0</v>
      </c>
      <c r="K117" s="32"/>
    </row>
    <row r="118" spans="1:11" ht="27.6" x14ac:dyDescent="0.3">
      <c r="A118" s="33">
        <f>IF(D118=0,"",1+MAX(A$8:A117))</f>
        <v>74</v>
      </c>
      <c r="B118" s="111"/>
      <c r="C118" s="64" t="s">
        <v>124</v>
      </c>
      <c r="D118" s="38">
        <v>1</v>
      </c>
      <c r="E118" s="27" t="s">
        <v>33</v>
      </c>
      <c r="F118" s="28">
        <v>0</v>
      </c>
      <c r="G118" s="29">
        <f t="shared" si="68"/>
        <v>1</v>
      </c>
      <c r="H118" s="30">
        <v>0</v>
      </c>
      <c r="I118" s="30">
        <v>0</v>
      </c>
      <c r="J118" s="31">
        <f t="shared" si="69"/>
        <v>0</v>
      </c>
      <c r="K118" s="32"/>
    </row>
    <row r="119" spans="1:11" ht="55.2" x14ac:dyDescent="0.3">
      <c r="A119" s="33">
        <f>IF(D119=0,"",1+MAX(A$8:A118))</f>
        <v>75</v>
      </c>
      <c r="B119" s="110"/>
      <c r="C119" s="64" t="s">
        <v>125</v>
      </c>
      <c r="D119" s="38">
        <v>1</v>
      </c>
      <c r="E119" s="27" t="s">
        <v>33</v>
      </c>
      <c r="F119" s="28">
        <v>0</v>
      </c>
      <c r="G119" s="29">
        <f t="shared" si="68"/>
        <v>1</v>
      </c>
      <c r="H119" s="30">
        <v>0</v>
      </c>
      <c r="I119" s="30">
        <v>0</v>
      </c>
      <c r="J119" s="31">
        <f t="shared" si="69"/>
        <v>0</v>
      </c>
      <c r="K119" s="32"/>
    </row>
    <row r="120" spans="1:11" x14ac:dyDescent="0.3">
      <c r="A120" s="33" t="str">
        <f>IF(D120=0,"",1+MAX(A$8:A119))</f>
        <v/>
      </c>
      <c r="B120" s="55"/>
      <c r="C120" s="91" t="s">
        <v>66</v>
      </c>
      <c r="D120" s="38"/>
      <c r="E120" s="27"/>
      <c r="F120" s="28"/>
      <c r="G120" s="29"/>
      <c r="H120" s="30"/>
      <c r="I120" s="30"/>
      <c r="J120" s="31"/>
      <c r="K120" s="32"/>
    </row>
    <row r="121" spans="1:11" ht="41.4" x14ac:dyDescent="0.3">
      <c r="A121" s="33">
        <f>IF(D121=0,"",1+MAX(A$8:A120))</f>
        <v>76</v>
      </c>
      <c r="B121" s="55" t="s">
        <v>152</v>
      </c>
      <c r="C121" s="40" t="s">
        <v>126</v>
      </c>
      <c r="D121" s="38">
        <v>9</v>
      </c>
      <c r="E121" s="27" t="s">
        <v>33</v>
      </c>
      <c r="F121" s="28">
        <v>0</v>
      </c>
      <c r="G121" s="29">
        <f t="shared" ref="G121" si="70">(F121*D121)+D121</f>
        <v>9</v>
      </c>
      <c r="H121" s="30">
        <v>0</v>
      </c>
      <c r="I121" s="30">
        <v>0</v>
      </c>
      <c r="J121" s="31">
        <f t="shared" ref="J121" si="71">IF((H121+I121)="","",G121*(H121+I121))</f>
        <v>0</v>
      </c>
      <c r="K121" s="32"/>
    </row>
    <row r="122" spans="1:11" ht="14.4" thickBot="1" x14ac:dyDescent="0.35">
      <c r="A122" s="33" t="str">
        <f>IF(D122=0,"",1+MAX(A$8:A121))</f>
        <v/>
      </c>
      <c r="B122" s="87"/>
      <c r="C122" s="86" t="s">
        <v>55</v>
      </c>
      <c r="D122" s="88"/>
      <c r="E122" s="27"/>
      <c r="F122" s="28"/>
      <c r="G122" s="29"/>
      <c r="H122" s="30"/>
      <c r="I122" s="30"/>
      <c r="J122" s="31"/>
      <c r="K122" s="32"/>
    </row>
    <row r="123" spans="1:11" ht="27.6" x14ac:dyDescent="0.3">
      <c r="A123" s="33">
        <f>IF(D123=0,"",1+MAX(A$8:A122))</f>
        <v>77</v>
      </c>
      <c r="B123" s="109" t="s">
        <v>152</v>
      </c>
      <c r="C123" s="89" t="s">
        <v>127</v>
      </c>
      <c r="D123" s="38">
        <v>52</v>
      </c>
      <c r="E123" s="27" t="s">
        <v>60</v>
      </c>
      <c r="F123" s="28">
        <v>0.1</v>
      </c>
      <c r="G123" s="29">
        <f t="shared" ref="G123" si="72">(F123*D123)+D123</f>
        <v>57.2</v>
      </c>
      <c r="H123" s="30">
        <v>0</v>
      </c>
      <c r="I123" s="30">
        <v>0</v>
      </c>
      <c r="J123" s="31">
        <f t="shared" ref="J123" si="73">IF((H123+I123)="","",G123*(H123+I123))</f>
        <v>0</v>
      </c>
      <c r="K123" s="32"/>
    </row>
    <row r="124" spans="1:11" ht="14.4" thickBot="1" x14ac:dyDescent="0.35">
      <c r="A124" s="33">
        <f>IF(D124=0,"",1+MAX(A$8:A123))</f>
        <v>78</v>
      </c>
      <c r="B124" s="110"/>
      <c r="C124" s="89" t="s">
        <v>128</v>
      </c>
      <c r="D124" s="38">
        <v>136</v>
      </c>
      <c r="E124" s="27" t="s">
        <v>60</v>
      </c>
      <c r="F124" s="28">
        <v>0.1</v>
      </c>
      <c r="G124" s="29">
        <f t="shared" ref="G124" si="74">(F124*D124)+D124</f>
        <v>149.6</v>
      </c>
      <c r="H124" s="30">
        <v>0</v>
      </c>
      <c r="I124" s="30">
        <v>0</v>
      </c>
      <c r="J124" s="31">
        <f t="shared" ref="J124" si="75">IF((H124+I124)="","",G124*(H124+I124))</f>
        <v>0</v>
      </c>
      <c r="K124" s="32"/>
    </row>
    <row r="125" spans="1:11" ht="14.4" thickBot="1" x14ac:dyDescent="0.35">
      <c r="A125" s="33" t="str">
        <f>IF(D125=0,"",1+MAX(A$8:A124))</f>
        <v/>
      </c>
      <c r="B125" s="55"/>
      <c r="C125" s="86" t="s">
        <v>41</v>
      </c>
      <c r="D125" s="88"/>
      <c r="E125" s="27"/>
      <c r="F125" s="28"/>
      <c r="G125" s="29"/>
      <c r="H125" s="30"/>
      <c r="I125" s="30"/>
      <c r="J125" s="31"/>
      <c r="K125" s="32"/>
    </row>
    <row r="126" spans="1:11" x14ac:dyDescent="0.3">
      <c r="A126" s="33">
        <f>IF(D126=0,"",1+MAX(A$8:A125))</f>
        <v>79</v>
      </c>
      <c r="B126" s="109" t="s">
        <v>152</v>
      </c>
      <c r="C126" s="89" t="s">
        <v>129</v>
      </c>
      <c r="D126" s="38">
        <v>16</v>
      </c>
      <c r="E126" s="27" t="s">
        <v>60</v>
      </c>
      <c r="F126" s="28">
        <v>0.1</v>
      </c>
      <c r="G126" s="29">
        <f t="shared" ref="G126" si="76">(F126*D126)+D126</f>
        <v>17.600000000000001</v>
      </c>
      <c r="H126" s="30">
        <v>0</v>
      </c>
      <c r="I126" s="30">
        <v>0</v>
      </c>
      <c r="J126" s="31">
        <f t="shared" ref="J126" si="77">IF((H126+I126)="","",G126*(H126+I126))</f>
        <v>0</v>
      </c>
      <c r="K126" s="32"/>
    </row>
    <row r="127" spans="1:11" x14ac:dyDescent="0.3">
      <c r="A127" s="33">
        <f>IF(D127=0,"",1+MAX(A$8:A126))</f>
        <v>80</v>
      </c>
      <c r="B127" s="111"/>
      <c r="C127" s="89" t="s">
        <v>130</v>
      </c>
      <c r="D127" s="38">
        <v>79</v>
      </c>
      <c r="E127" s="27" t="s">
        <v>60</v>
      </c>
      <c r="F127" s="28">
        <v>0.1</v>
      </c>
      <c r="G127" s="29">
        <f t="shared" ref="G127:G129" si="78">(F127*D127)+D127</f>
        <v>86.9</v>
      </c>
      <c r="H127" s="30">
        <v>0</v>
      </c>
      <c r="I127" s="30">
        <v>0</v>
      </c>
      <c r="J127" s="31">
        <f t="shared" ref="J127:J129" si="79">IF((H127+I127)="","",G127*(H127+I127))</f>
        <v>0</v>
      </c>
      <c r="K127" s="32"/>
    </row>
    <row r="128" spans="1:11" x14ac:dyDescent="0.3">
      <c r="A128" s="33">
        <f>IF(D128=0,"",1+MAX(A$8:A127))</f>
        <v>81</v>
      </c>
      <c r="B128" s="111"/>
      <c r="C128" s="89" t="s">
        <v>131</v>
      </c>
      <c r="D128" s="38">
        <v>26</v>
      </c>
      <c r="E128" s="27" t="s">
        <v>60</v>
      </c>
      <c r="F128" s="28">
        <v>0.1</v>
      </c>
      <c r="G128" s="29">
        <f t="shared" si="78"/>
        <v>28.6</v>
      </c>
      <c r="H128" s="30">
        <v>0</v>
      </c>
      <c r="I128" s="30">
        <v>0</v>
      </c>
      <c r="J128" s="31">
        <f t="shared" si="79"/>
        <v>0</v>
      </c>
      <c r="K128" s="32"/>
    </row>
    <row r="129" spans="1:11" ht="14.4" thickBot="1" x14ac:dyDescent="0.35">
      <c r="A129" s="33">
        <f>IF(D129=0,"",1+MAX(A$8:A128))</f>
        <v>82</v>
      </c>
      <c r="B129" s="110"/>
      <c r="C129" s="89" t="s">
        <v>132</v>
      </c>
      <c r="D129" s="38">
        <v>61</v>
      </c>
      <c r="E129" s="27" t="s">
        <v>60</v>
      </c>
      <c r="F129" s="28">
        <v>0.1</v>
      </c>
      <c r="G129" s="29">
        <f t="shared" si="78"/>
        <v>67.099999999999994</v>
      </c>
      <c r="H129" s="30">
        <v>0</v>
      </c>
      <c r="I129" s="30">
        <v>0</v>
      </c>
      <c r="J129" s="31">
        <f t="shared" si="79"/>
        <v>0</v>
      </c>
      <c r="K129" s="32"/>
    </row>
    <row r="130" spans="1:11" ht="14.4" thickBot="1" x14ac:dyDescent="0.35">
      <c r="A130" s="33" t="str">
        <f>IF(D130=0,"",1+MAX(A$8:A129))</f>
        <v/>
      </c>
      <c r="B130" s="87"/>
      <c r="C130" s="86" t="s">
        <v>40</v>
      </c>
      <c r="D130" s="88"/>
      <c r="E130" s="27"/>
      <c r="F130" s="28"/>
      <c r="G130" s="29"/>
      <c r="H130" s="30"/>
      <c r="I130" s="30"/>
      <c r="J130" s="31"/>
      <c r="K130" s="32"/>
    </row>
    <row r="131" spans="1:11" x14ac:dyDescent="0.3">
      <c r="A131" s="33">
        <f>IF(D131=0,"",1+MAX(A$8:A130))</f>
        <v>83</v>
      </c>
      <c r="B131" s="109" t="s">
        <v>152</v>
      </c>
      <c r="C131" s="89" t="s">
        <v>133</v>
      </c>
      <c r="D131" s="38">
        <v>11</v>
      </c>
      <c r="E131" s="27" t="s">
        <v>60</v>
      </c>
      <c r="F131" s="28">
        <v>0.1</v>
      </c>
      <c r="G131" s="29">
        <f t="shared" ref="G131" si="80">(F131*D131)+D131</f>
        <v>12.1</v>
      </c>
      <c r="H131" s="30">
        <v>0</v>
      </c>
      <c r="I131" s="30">
        <v>0</v>
      </c>
      <c r="J131" s="31">
        <f t="shared" ref="J131" si="81">IF((H131+I131)="","",G131*(H131+I131))</f>
        <v>0</v>
      </c>
      <c r="K131" s="32"/>
    </row>
    <row r="132" spans="1:11" x14ac:dyDescent="0.3">
      <c r="A132" s="33">
        <f>IF(D132=0,"",1+MAX(A$8:A131))</f>
        <v>84</v>
      </c>
      <c r="B132" s="111"/>
      <c r="C132" s="89" t="s">
        <v>134</v>
      </c>
      <c r="D132" s="38">
        <v>136</v>
      </c>
      <c r="E132" s="27" t="s">
        <v>60</v>
      </c>
      <c r="F132" s="28">
        <v>0.1</v>
      </c>
      <c r="G132" s="29">
        <f t="shared" ref="G132:G134" si="82">(F132*D132)+D132</f>
        <v>149.6</v>
      </c>
      <c r="H132" s="30">
        <v>0</v>
      </c>
      <c r="I132" s="30">
        <v>0</v>
      </c>
      <c r="J132" s="31">
        <f t="shared" ref="J132:J134" si="83">IF((H132+I132)="","",G132*(H132+I132))</f>
        <v>0</v>
      </c>
      <c r="K132" s="32"/>
    </row>
    <row r="133" spans="1:11" x14ac:dyDescent="0.3">
      <c r="A133" s="33">
        <f>IF(D133=0,"",1+MAX(A$8:A132))</f>
        <v>85</v>
      </c>
      <c r="B133" s="111"/>
      <c r="C133" s="89" t="s">
        <v>135</v>
      </c>
      <c r="D133" s="38">
        <v>487</v>
      </c>
      <c r="E133" s="27" t="s">
        <v>60</v>
      </c>
      <c r="F133" s="28">
        <v>0.1</v>
      </c>
      <c r="G133" s="29">
        <f t="shared" si="82"/>
        <v>535.70000000000005</v>
      </c>
      <c r="H133" s="30">
        <v>0</v>
      </c>
      <c r="I133" s="30">
        <v>0</v>
      </c>
      <c r="J133" s="31">
        <f t="shared" si="83"/>
        <v>0</v>
      </c>
      <c r="K133" s="32"/>
    </row>
    <row r="134" spans="1:11" ht="97.8" thickBot="1" x14ac:dyDescent="0.35">
      <c r="A134" s="33">
        <f>IF(D134=0,"",1+MAX(A$8:A133))</f>
        <v>86</v>
      </c>
      <c r="B134" s="110"/>
      <c r="C134" s="89" t="s">
        <v>181</v>
      </c>
      <c r="D134" s="38">
        <v>3</v>
      </c>
      <c r="E134" s="27" t="s">
        <v>33</v>
      </c>
      <c r="F134" s="28">
        <v>0</v>
      </c>
      <c r="G134" s="29">
        <f t="shared" si="82"/>
        <v>3</v>
      </c>
      <c r="H134" s="30">
        <v>0</v>
      </c>
      <c r="I134" s="30">
        <v>0</v>
      </c>
      <c r="J134" s="31">
        <f t="shared" si="83"/>
        <v>0</v>
      </c>
      <c r="K134" s="32"/>
    </row>
    <row r="135" spans="1:11" ht="14.4" thickBot="1" x14ac:dyDescent="0.35">
      <c r="A135" s="33" t="str">
        <f>IF(D135=0,"",1+MAX(A$8:A134))</f>
        <v/>
      </c>
      <c r="B135" s="87"/>
      <c r="C135" s="86" t="s">
        <v>142</v>
      </c>
      <c r="D135" s="88"/>
      <c r="E135" s="27"/>
      <c r="F135" s="28"/>
      <c r="G135" s="29"/>
      <c r="H135" s="30"/>
      <c r="I135" s="30"/>
      <c r="J135" s="31"/>
      <c r="K135" s="32"/>
    </row>
    <row r="136" spans="1:11" ht="69" x14ac:dyDescent="0.3">
      <c r="A136" s="33">
        <f>IF(D136=0,"",1+MAX(A$8:A135))</f>
        <v>87</v>
      </c>
      <c r="B136" s="109" t="s">
        <v>152</v>
      </c>
      <c r="C136" s="64" t="s">
        <v>143</v>
      </c>
      <c r="D136" s="38">
        <v>1</v>
      </c>
      <c r="E136" s="27" t="s">
        <v>33</v>
      </c>
      <c r="F136" s="28">
        <v>0</v>
      </c>
      <c r="G136" s="29">
        <f t="shared" ref="G136" si="84">(F136*D136)+D136</f>
        <v>1</v>
      </c>
      <c r="H136" s="30">
        <v>0</v>
      </c>
      <c r="I136" s="30">
        <v>0</v>
      </c>
      <c r="J136" s="31">
        <f t="shared" ref="J136" si="85">IF((H136+I136)="","",G136*(H136+I136))</f>
        <v>0</v>
      </c>
      <c r="K136" s="66"/>
    </row>
    <row r="137" spans="1:11" ht="69" x14ac:dyDescent="0.3">
      <c r="A137" s="33">
        <f>IF(D137=0,"",1+MAX(A$8:A136))</f>
        <v>88</v>
      </c>
      <c r="B137" s="111"/>
      <c r="C137" s="64" t="s">
        <v>144</v>
      </c>
      <c r="D137" s="38">
        <v>1</v>
      </c>
      <c r="E137" s="27" t="s">
        <v>33</v>
      </c>
      <c r="F137" s="28">
        <v>0</v>
      </c>
      <c r="G137" s="29">
        <f t="shared" ref="G137:G139" si="86">(F137*D137)+D137</f>
        <v>1</v>
      </c>
      <c r="H137" s="30">
        <v>0</v>
      </c>
      <c r="I137" s="30">
        <v>0</v>
      </c>
      <c r="J137" s="31">
        <f t="shared" ref="J137:J139" si="87">IF((H137+I137)="","",G137*(H137+I137))</f>
        <v>0</v>
      </c>
      <c r="K137" s="66"/>
    </row>
    <row r="138" spans="1:11" ht="69" x14ac:dyDescent="0.3">
      <c r="A138" s="33">
        <f>IF(D138=0,"",1+MAX(A$8:A137))</f>
        <v>89</v>
      </c>
      <c r="B138" s="111"/>
      <c r="C138" s="64" t="s">
        <v>145</v>
      </c>
      <c r="D138" s="38">
        <v>1</v>
      </c>
      <c r="E138" s="27" t="s">
        <v>33</v>
      </c>
      <c r="F138" s="28">
        <v>0</v>
      </c>
      <c r="G138" s="29">
        <f t="shared" si="86"/>
        <v>1</v>
      </c>
      <c r="H138" s="30">
        <v>0</v>
      </c>
      <c r="I138" s="30">
        <v>0</v>
      </c>
      <c r="J138" s="31">
        <f t="shared" si="87"/>
        <v>0</v>
      </c>
      <c r="K138" s="66"/>
    </row>
    <row r="139" spans="1:11" ht="69" x14ac:dyDescent="0.3">
      <c r="A139" s="33">
        <f>IF(D139=0,"",1+MAX(A$8:A138))</f>
        <v>90</v>
      </c>
      <c r="B139" s="110"/>
      <c r="C139" s="40" t="s">
        <v>146</v>
      </c>
      <c r="D139" s="38">
        <v>1</v>
      </c>
      <c r="E139" s="65" t="s">
        <v>33</v>
      </c>
      <c r="F139" s="28">
        <v>0</v>
      </c>
      <c r="G139" s="29">
        <f t="shared" si="86"/>
        <v>1</v>
      </c>
      <c r="H139" s="30">
        <v>0</v>
      </c>
      <c r="I139" s="30">
        <v>0</v>
      </c>
      <c r="J139" s="31">
        <f t="shared" si="87"/>
        <v>0</v>
      </c>
      <c r="K139" s="66"/>
    </row>
    <row r="140" spans="1:11" ht="14.4" thickBot="1" x14ac:dyDescent="0.35">
      <c r="A140" s="33" t="str">
        <f>IF(D140=0,"",1+MAX(A$8:A139))</f>
        <v/>
      </c>
      <c r="B140" s="83"/>
      <c r="C140" s="101" t="s">
        <v>54</v>
      </c>
      <c r="D140" s="84"/>
      <c r="E140" s="27"/>
      <c r="F140" s="28"/>
      <c r="G140" s="29"/>
      <c r="H140" s="30"/>
      <c r="I140" s="30"/>
      <c r="J140" s="31"/>
      <c r="K140" s="32"/>
    </row>
    <row r="141" spans="1:11" ht="14.4" thickBot="1" x14ac:dyDescent="0.35">
      <c r="A141" s="33">
        <f>IF(D141=0,"",1+MAX(A$8:A140))</f>
        <v>91</v>
      </c>
      <c r="B141" s="55" t="s">
        <v>152</v>
      </c>
      <c r="C141" s="108" t="s">
        <v>136</v>
      </c>
      <c r="D141" s="38">
        <v>4</v>
      </c>
      <c r="E141" s="27" t="s">
        <v>33</v>
      </c>
      <c r="F141" s="28">
        <v>0</v>
      </c>
      <c r="G141" s="29">
        <f>(F141*D141)+D141</f>
        <v>4</v>
      </c>
      <c r="H141" s="30">
        <v>0</v>
      </c>
      <c r="I141" s="30">
        <v>0</v>
      </c>
      <c r="J141" s="31">
        <f>IF((H141+I141)="","",G141*(H141+I141))</f>
        <v>0</v>
      </c>
      <c r="K141" s="66"/>
    </row>
    <row r="142" spans="1:11" ht="14.4" thickBot="1" x14ac:dyDescent="0.35">
      <c r="A142" s="33" t="str">
        <f>IF(D142=0,"",1+MAX(A$8:A141))</f>
        <v/>
      </c>
      <c r="B142" s="83"/>
      <c r="C142" s="101" t="s">
        <v>139</v>
      </c>
      <c r="D142" s="84"/>
      <c r="E142" s="27"/>
      <c r="F142" s="28"/>
      <c r="G142" s="29"/>
      <c r="H142" s="30"/>
      <c r="I142" s="30"/>
      <c r="J142" s="31"/>
      <c r="K142" s="32"/>
    </row>
    <row r="143" spans="1:11" x14ac:dyDescent="0.3">
      <c r="A143" s="33">
        <f>IF(D143=0,"",1+MAX(A$8:A142))</f>
        <v>92</v>
      </c>
      <c r="B143" s="109" t="s">
        <v>152</v>
      </c>
      <c r="C143" s="64" t="s">
        <v>140</v>
      </c>
      <c r="D143" s="38">
        <v>4</v>
      </c>
      <c r="E143" s="27" t="s">
        <v>33</v>
      </c>
      <c r="F143" s="28">
        <v>0</v>
      </c>
      <c r="G143" s="29">
        <f>(F143*D143)+D143</f>
        <v>4</v>
      </c>
      <c r="H143" s="30">
        <v>0</v>
      </c>
      <c r="I143" s="30">
        <v>0</v>
      </c>
      <c r="J143" s="31">
        <f>IF((H143+I143)="","",G143*(H143+I143))</f>
        <v>0</v>
      </c>
      <c r="K143" s="66"/>
    </row>
    <row r="144" spans="1:11" ht="14.4" thickBot="1" x14ac:dyDescent="0.35">
      <c r="A144" s="33">
        <f>IF(D144=0,"",1+MAX(A$8:A143))</f>
        <v>93</v>
      </c>
      <c r="B144" s="110"/>
      <c r="C144" s="64" t="s">
        <v>166</v>
      </c>
      <c r="D144" s="38">
        <v>4</v>
      </c>
      <c r="E144" s="27" t="s">
        <v>33</v>
      </c>
      <c r="F144" s="28">
        <v>0</v>
      </c>
      <c r="G144" s="29">
        <f>(F144*D144)+D144</f>
        <v>4</v>
      </c>
      <c r="H144" s="30">
        <v>0</v>
      </c>
      <c r="I144" s="30">
        <v>0</v>
      </c>
      <c r="J144" s="31">
        <f>IF((H144+I144)="","",G144*(H144+I144))</f>
        <v>0</v>
      </c>
      <c r="K144" s="66"/>
    </row>
    <row r="145" spans="1:11" ht="14.4" thickBot="1" x14ac:dyDescent="0.35">
      <c r="A145" s="33"/>
      <c r="B145" s="87"/>
      <c r="C145" s="86" t="s">
        <v>50</v>
      </c>
      <c r="D145" s="88"/>
      <c r="E145" s="27"/>
      <c r="F145" s="28"/>
      <c r="G145" s="29"/>
      <c r="H145" s="30"/>
      <c r="I145" s="30"/>
      <c r="J145" s="31"/>
      <c r="K145" s="32"/>
    </row>
    <row r="146" spans="1:11" x14ac:dyDescent="0.3">
      <c r="A146" s="33" t="str">
        <f>IF(D146=0,"",1+MAX(A$8:A145))</f>
        <v/>
      </c>
      <c r="B146" s="55"/>
      <c r="C146" s="91" t="s">
        <v>53</v>
      </c>
      <c r="D146" s="38"/>
      <c r="E146" s="27"/>
      <c r="F146" s="28"/>
      <c r="G146" s="29"/>
      <c r="H146" s="30"/>
      <c r="I146" s="30"/>
      <c r="J146" s="31"/>
      <c r="K146" s="32"/>
    </row>
    <row r="147" spans="1:11" x14ac:dyDescent="0.3">
      <c r="A147" s="33">
        <f>IF(D147=0,"",1+MAX(A$8:A146))</f>
        <v>94</v>
      </c>
      <c r="B147" s="109" t="s">
        <v>152</v>
      </c>
      <c r="C147" s="40" t="s">
        <v>141</v>
      </c>
      <c r="D147" s="88">
        <v>2</v>
      </c>
      <c r="E147" s="27" t="s">
        <v>33</v>
      </c>
      <c r="F147" s="28">
        <v>0</v>
      </c>
      <c r="G147" s="29">
        <f>(F147*D147)+D147</f>
        <v>2</v>
      </c>
      <c r="H147" s="30">
        <v>0</v>
      </c>
      <c r="I147" s="30">
        <v>0</v>
      </c>
      <c r="J147" s="31">
        <f>IF((H147+I147)="","",G147*(H147+I147))</f>
        <v>0</v>
      </c>
      <c r="K147" s="66"/>
    </row>
    <row r="148" spans="1:11" x14ac:dyDescent="0.3">
      <c r="A148" s="33">
        <f>IF(D148=0,"",1+MAX(A$8:A147))</f>
        <v>95</v>
      </c>
      <c r="B148" s="111"/>
      <c r="C148" s="40" t="s">
        <v>137</v>
      </c>
      <c r="D148" s="88">
        <v>1</v>
      </c>
      <c r="E148" s="27" t="s">
        <v>33</v>
      </c>
      <c r="F148" s="28">
        <v>0</v>
      </c>
      <c r="G148" s="29">
        <f>(F148*D148)+D148</f>
        <v>1</v>
      </c>
      <c r="H148" s="30">
        <v>0</v>
      </c>
      <c r="I148" s="30">
        <v>0</v>
      </c>
      <c r="J148" s="31">
        <f>IF((H148+I148)="","",G148*(H148+I148))</f>
        <v>0</v>
      </c>
      <c r="K148" s="66"/>
    </row>
    <row r="149" spans="1:11" x14ac:dyDescent="0.3">
      <c r="A149" s="33">
        <f>IF(D149=0,"",1+MAX(A$8:A148))</f>
        <v>96</v>
      </c>
      <c r="B149" s="111"/>
      <c r="C149" s="40" t="s">
        <v>138</v>
      </c>
      <c r="D149" s="88">
        <v>2</v>
      </c>
      <c r="E149" s="27" t="s">
        <v>33</v>
      </c>
      <c r="F149" s="28">
        <v>0</v>
      </c>
      <c r="G149" s="29">
        <f>(F149*D149)+D149</f>
        <v>2</v>
      </c>
      <c r="H149" s="30">
        <v>0</v>
      </c>
      <c r="I149" s="30">
        <v>0</v>
      </c>
      <c r="J149" s="31">
        <f>IF((H149+I149)="","",G149*(H149+I149))</f>
        <v>0</v>
      </c>
      <c r="K149" s="66"/>
    </row>
    <row r="150" spans="1:11" x14ac:dyDescent="0.3">
      <c r="A150" s="33">
        <f>IF(D150=0,"",1+MAX(A$8:A149))</f>
        <v>97</v>
      </c>
      <c r="B150" s="111"/>
      <c r="C150" s="40" t="s">
        <v>171</v>
      </c>
      <c r="D150" s="88">
        <v>28</v>
      </c>
      <c r="E150" s="27" t="s">
        <v>33</v>
      </c>
      <c r="F150" s="28">
        <v>0</v>
      </c>
      <c r="G150" s="29">
        <f t="shared" ref="G150:G156" si="88">(F150*D150)+D150</f>
        <v>28</v>
      </c>
      <c r="H150" s="30">
        <v>0</v>
      </c>
      <c r="I150" s="30">
        <v>0</v>
      </c>
      <c r="J150" s="31">
        <f t="shared" ref="J150:J156" si="89">IF((H150+I150)="","",G150*(H150+I150))</f>
        <v>0</v>
      </c>
      <c r="K150" s="66"/>
    </row>
    <row r="151" spans="1:11" x14ac:dyDescent="0.3">
      <c r="A151" s="33">
        <f>IF(D151=0,"",1+MAX(A$8:A150))</f>
        <v>98</v>
      </c>
      <c r="B151" s="111"/>
      <c r="C151" s="40" t="s">
        <v>172</v>
      </c>
      <c r="D151" s="88">
        <v>14</v>
      </c>
      <c r="E151" s="27" t="s">
        <v>33</v>
      </c>
      <c r="F151" s="28">
        <v>0</v>
      </c>
      <c r="G151" s="29">
        <f t="shared" si="88"/>
        <v>14</v>
      </c>
      <c r="H151" s="30">
        <v>0</v>
      </c>
      <c r="I151" s="30">
        <v>0</v>
      </c>
      <c r="J151" s="31">
        <f t="shared" si="89"/>
        <v>0</v>
      </c>
      <c r="K151" s="66"/>
    </row>
    <row r="152" spans="1:11" x14ac:dyDescent="0.3">
      <c r="A152" s="33">
        <f>IF(D152=0,"",1+MAX(A$8:A151))</f>
        <v>99</v>
      </c>
      <c r="B152" s="111"/>
      <c r="C152" s="40" t="s">
        <v>173</v>
      </c>
      <c r="D152" s="88">
        <v>18</v>
      </c>
      <c r="E152" s="27" t="s">
        <v>33</v>
      </c>
      <c r="F152" s="28">
        <v>0</v>
      </c>
      <c r="G152" s="29">
        <f t="shared" si="88"/>
        <v>18</v>
      </c>
      <c r="H152" s="30">
        <v>0</v>
      </c>
      <c r="I152" s="30">
        <v>0</v>
      </c>
      <c r="J152" s="31">
        <f t="shared" si="89"/>
        <v>0</v>
      </c>
      <c r="K152" s="66"/>
    </row>
    <row r="153" spans="1:11" x14ac:dyDescent="0.3">
      <c r="A153" s="33">
        <f>IF(D153=0,"",1+MAX(A$8:A152))</f>
        <v>100</v>
      </c>
      <c r="B153" s="111"/>
      <c r="C153" s="40" t="s">
        <v>174</v>
      </c>
      <c r="D153" s="88">
        <v>9</v>
      </c>
      <c r="E153" s="27" t="s">
        <v>33</v>
      </c>
      <c r="F153" s="28">
        <v>0</v>
      </c>
      <c r="G153" s="29">
        <f t="shared" si="88"/>
        <v>9</v>
      </c>
      <c r="H153" s="30">
        <v>0</v>
      </c>
      <c r="I153" s="30">
        <v>0</v>
      </c>
      <c r="J153" s="31">
        <f t="shared" si="89"/>
        <v>0</v>
      </c>
      <c r="K153" s="66"/>
    </row>
    <row r="154" spans="1:11" x14ac:dyDescent="0.3">
      <c r="A154" s="33">
        <f>IF(D154=0,"",1+MAX(A$8:A153))</f>
        <v>101</v>
      </c>
      <c r="B154" s="111"/>
      <c r="C154" s="40" t="s">
        <v>175</v>
      </c>
      <c r="D154" s="88">
        <v>12</v>
      </c>
      <c r="E154" s="27" t="s">
        <v>33</v>
      </c>
      <c r="F154" s="28">
        <v>0</v>
      </c>
      <c r="G154" s="29">
        <f t="shared" ref="G154" si="90">(F154*D154)+D154</f>
        <v>12</v>
      </c>
      <c r="H154" s="30">
        <v>0</v>
      </c>
      <c r="I154" s="30">
        <v>0</v>
      </c>
      <c r="J154" s="31">
        <f t="shared" ref="J154" si="91">IF((H154+I154)="","",G154*(H154+I154))</f>
        <v>0</v>
      </c>
      <c r="K154" s="66"/>
    </row>
    <row r="155" spans="1:11" x14ac:dyDescent="0.3">
      <c r="A155" s="33">
        <f>IF(D155=0,"",1+MAX(A$8:A154))</f>
        <v>102</v>
      </c>
      <c r="B155" s="111"/>
      <c r="C155" s="40" t="s">
        <v>176</v>
      </c>
      <c r="D155" s="88">
        <v>24</v>
      </c>
      <c r="E155" s="27" t="s">
        <v>33</v>
      </c>
      <c r="F155" s="28">
        <v>0</v>
      </c>
      <c r="G155" s="29">
        <f t="shared" ref="G155" si="92">(F155*D155)+D155</f>
        <v>24</v>
      </c>
      <c r="H155" s="30">
        <v>0</v>
      </c>
      <c r="I155" s="30">
        <v>0</v>
      </c>
      <c r="J155" s="31">
        <f t="shared" ref="J155" si="93">IF((H155+I155)="","",G155*(H155+I155))</f>
        <v>0</v>
      </c>
      <c r="K155" s="66"/>
    </row>
    <row r="156" spans="1:11" ht="28.2" thickBot="1" x14ac:dyDescent="0.35">
      <c r="A156" s="33">
        <f>IF(D156=0,"",1+MAX(A$8:A155))</f>
        <v>103</v>
      </c>
      <c r="B156" s="110"/>
      <c r="C156" s="40" t="s">
        <v>177</v>
      </c>
      <c r="D156" s="88">
        <v>12</v>
      </c>
      <c r="E156" s="27" t="s">
        <v>33</v>
      </c>
      <c r="F156" s="28">
        <v>0</v>
      </c>
      <c r="G156" s="29">
        <f t="shared" si="88"/>
        <v>12</v>
      </c>
      <c r="H156" s="30">
        <v>0</v>
      </c>
      <c r="I156" s="30">
        <v>0</v>
      </c>
      <c r="J156" s="31">
        <f t="shared" si="89"/>
        <v>0</v>
      </c>
      <c r="K156" s="66"/>
    </row>
    <row r="157" spans="1:11" ht="14.4" thickBot="1" x14ac:dyDescent="0.35">
      <c r="A157" s="33"/>
      <c r="B157" s="87"/>
      <c r="C157" s="86" t="s">
        <v>56</v>
      </c>
      <c r="D157" s="88"/>
      <c r="E157" s="27"/>
      <c r="F157" s="28"/>
      <c r="G157" s="29"/>
      <c r="H157" s="30"/>
      <c r="I157" s="30"/>
      <c r="J157" s="31"/>
      <c r="K157" s="32"/>
    </row>
    <row r="158" spans="1:11" x14ac:dyDescent="0.3">
      <c r="A158" s="33">
        <f>IF(D158=0,"",1+MAX(A$8:A157))</f>
        <v>104</v>
      </c>
      <c r="B158" s="55" t="s">
        <v>152</v>
      </c>
      <c r="C158" s="64" t="s">
        <v>170</v>
      </c>
      <c r="D158" s="38">
        <v>4</v>
      </c>
      <c r="E158" s="27" t="s">
        <v>33</v>
      </c>
      <c r="F158" s="28">
        <v>0</v>
      </c>
      <c r="G158" s="29">
        <f>(F158*D158)+D158</f>
        <v>4</v>
      </c>
      <c r="H158" s="30">
        <v>0</v>
      </c>
      <c r="I158" s="30">
        <v>0</v>
      </c>
      <c r="J158" s="31">
        <f>IF((H158+I158)="","",G158*(H158+I158))</f>
        <v>0</v>
      </c>
      <c r="K158" s="66"/>
    </row>
    <row r="159" spans="1:11" ht="14.4" thickBot="1" x14ac:dyDescent="0.35">
      <c r="A159" s="33" t="str">
        <f>IF(D159=0,"",1+MAX(A$8:A158))</f>
        <v/>
      </c>
      <c r="B159" s="87"/>
      <c r="C159" s="86" t="s">
        <v>163</v>
      </c>
      <c r="D159" s="88"/>
      <c r="E159" s="27"/>
      <c r="F159" s="28"/>
      <c r="G159" s="29"/>
      <c r="H159" s="30"/>
      <c r="I159" s="30"/>
      <c r="J159" s="31"/>
      <c r="K159" s="32"/>
    </row>
    <row r="160" spans="1:11" x14ac:dyDescent="0.3">
      <c r="A160" s="33">
        <f>IF(D160=0,"",1+MAX(A$8:A159))</f>
        <v>105</v>
      </c>
      <c r="B160" s="109" t="s">
        <v>152</v>
      </c>
      <c r="C160" s="40" t="s">
        <v>164</v>
      </c>
      <c r="D160" s="38">
        <v>1</v>
      </c>
      <c r="E160" s="27" t="s">
        <v>33</v>
      </c>
      <c r="F160" s="28">
        <v>0</v>
      </c>
      <c r="G160" s="29">
        <f>(F160*D160)+D160</f>
        <v>1</v>
      </c>
      <c r="H160" s="30">
        <v>0</v>
      </c>
      <c r="I160" s="30">
        <v>0</v>
      </c>
      <c r="J160" s="31">
        <f>IF((H160+I160)="","",G160*(H160+I160))</f>
        <v>0</v>
      </c>
      <c r="K160" s="32"/>
    </row>
    <row r="161" spans="1:11" x14ac:dyDescent="0.3">
      <c r="A161" s="33">
        <f>IF(D161=0,"",1+MAX(A$8:A160))</f>
        <v>106</v>
      </c>
      <c r="B161" s="111"/>
      <c r="C161" s="64" t="s">
        <v>165</v>
      </c>
      <c r="D161" s="38">
        <v>1</v>
      </c>
      <c r="E161" s="27" t="s">
        <v>33</v>
      </c>
      <c r="F161" s="28">
        <v>0</v>
      </c>
      <c r="G161" s="29">
        <f t="shared" ref="G161" si="94">(F161*D161)+D161</f>
        <v>1</v>
      </c>
      <c r="H161" s="30">
        <v>0</v>
      </c>
      <c r="I161" s="30">
        <v>0</v>
      </c>
      <c r="J161" s="31">
        <f t="shared" ref="J161" si="95">IF((H161+I161)="","",G161*(H161+I161))</f>
        <v>0</v>
      </c>
      <c r="K161" s="66"/>
    </row>
    <row r="162" spans="1:11" ht="14.4" thickBot="1" x14ac:dyDescent="0.35">
      <c r="A162" s="33">
        <f>IF(D162=0,"",1+MAX(A$8:A161))</f>
        <v>107</v>
      </c>
      <c r="B162" s="112"/>
      <c r="C162" s="64" t="s">
        <v>167</v>
      </c>
      <c r="D162" s="38">
        <v>4</v>
      </c>
      <c r="E162" s="27" t="s">
        <v>33</v>
      </c>
      <c r="F162" s="28">
        <v>0</v>
      </c>
      <c r="G162" s="29">
        <f t="shared" ref="G162" si="96">(F162*D162)+D162</f>
        <v>4</v>
      </c>
      <c r="H162" s="30">
        <v>0</v>
      </c>
      <c r="I162" s="30">
        <v>0</v>
      </c>
      <c r="J162" s="31">
        <f t="shared" ref="J162" si="97">IF((H162+I162)="","",G162*(H162+I162))</f>
        <v>0</v>
      </c>
      <c r="K162" s="66"/>
    </row>
    <row r="163" spans="1:11" ht="14.4" thickBot="1" x14ac:dyDescent="0.35">
      <c r="A163" s="33"/>
      <c r="B163" s="87"/>
      <c r="C163" s="86" t="s">
        <v>182</v>
      </c>
      <c r="D163" s="88"/>
      <c r="E163" s="27"/>
      <c r="F163" s="28"/>
      <c r="G163" s="29"/>
      <c r="H163" s="30"/>
      <c r="I163" s="30"/>
      <c r="J163" s="31"/>
      <c r="K163" s="32"/>
    </row>
    <row r="164" spans="1:11" ht="28.2" thickBot="1" x14ac:dyDescent="0.35">
      <c r="A164" s="33">
        <f>IF(D164=0,"",1+MAX(A$8:A163))</f>
        <v>108</v>
      </c>
      <c r="B164" s="55" t="s">
        <v>152</v>
      </c>
      <c r="C164" s="64" t="s">
        <v>183</v>
      </c>
      <c r="D164" s="38">
        <v>1</v>
      </c>
      <c r="E164" s="27" t="s">
        <v>10</v>
      </c>
      <c r="F164" s="28">
        <v>0</v>
      </c>
      <c r="G164" s="29">
        <f>(F164*D164)+D164</f>
        <v>1</v>
      </c>
      <c r="H164" s="30">
        <v>0</v>
      </c>
      <c r="I164" s="30">
        <v>0</v>
      </c>
      <c r="J164" s="31">
        <f>IF((H164+I164)="","",G164*(H164+I164))</f>
        <v>0</v>
      </c>
      <c r="K164" s="66"/>
    </row>
    <row r="165" spans="1:11" ht="18" customHeight="1" thickBot="1" x14ac:dyDescent="0.35">
      <c r="A165" s="67"/>
      <c r="B165" s="68"/>
      <c r="C165" s="69" t="s">
        <v>25</v>
      </c>
      <c r="D165" s="70"/>
      <c r="E165" s="70"/>
      <c r="F165" s="70"/>
      <c r="G165" s="70"/>
      <c r="H165" s="70"/>
      <c r="I165" s="71" t="str">
        <f>IF(D165=0,"",0)</f>
        <v/>
      </c>
      <c r="J165" s="71" t="str">
        <f>IF(I165="","",D165*I165)</f>
        <v/>
      </c>
      <c r="K165" s="72">
        <f>(SUM(J7:J165))</f>
        <v>0</v>
      </c>
    </row>
    <row r="166" spans="1:11" ht="18" customHeight="1" thickBot="1" x14ac:dyDescent="0.35">
      <c r="A166" s="36"/>
      <c r="B166" s="60"/>
      <c r="D166" s="1"/>
      <c r="E166" s="1"/>
      <c r="F166" s="1"/>
      <c r="G166" s="1"/>
      <c r="H166" s="1"/>
      <c r="K166" s="37"/>
    </row>
    <row r="167" spans="1:11" ht="18" customHeight="1" x14ac:dyDescent="0.3">
      <c r="A167" s="121" t="s">
        <v>13</v>
      </c>
      <c r="B167" s="122"/>
      <c r="C167" s="41"/>
      <c r="D167" s="42"/>
      <c r="E167" s="42"/>
      <c r="F167" s="42"/>
      <c r="G167" s="42"/>
      <c r="H167" s="42"/>
      <c r="I167" s="41"/>
      <c r="J167" s="41"/>
      <c r="K167" s="43">
        <f>SUM(K8:K166)</f>
        <v>0</v>
      </c>
    </row>
    <row r="168" spans="1:11" ht="18" customHeight="1" x14ac:dyDescent="0.3">
      <c r="A168" s="119" t="s">
        <v>42</v>
      </c>
      <c r="B168" s="120"/>
      <c r="C168" s="92"/>
      <c r="D168" s="63"/>
      <c r="E168" s="63"/>
      <c r="F168" s="63"/>
      <c r="G168" s="63"/>
      <c r="H168" s="63"/>
      <c r="I168" s="62"/>
      <c r="J168" s="62"/>
      <c r="K168" s="47">
        <f>C168*(SUM(H26:H162))</f>
        <v>0</v>
      </c>
    </row>
    <row r="169" spans="1:11" ht="18" customHeight="1" x14ac:dyDescent="0.3">
      <c r="A169" s="119" t="s">
        <v>18</v>
      </c>
      <c r="B169" s="120"/>
      <c r="C169" s="44">
        <v>0.15</v>
      </c>
      <c r="D169" s="45"/>
      <c r="E169" s="45"/>
      <c r="F169" s="45"/>
      <c r="G169" s="45"/>
      <c r="H169" s="45"/>
      <c r="I169" s="46"/>
      <c r="J169" s="46"/>
      <c r="K169" s="47">
        <f>(K167*C169)</f>
        <v>0</v>
      </c>
    </row>
    <row r="170" spans="1:11" ht="18" customHeight="1" x14ac:dyDescent="0.3">
      <c r="A170" s="119" t="s">
        <v>6</v>
      </c>
      <c r="B170" s="120"/>
      <c r="C170" s="94">
        <v>2.5000000000000001E-2</v>
      </c>
      <c r="D170" s="48"/>
      <c r="E170" s="48"/>
      <c r="F170" s="48"/>
      <c r="G170" s="48"/>
      <c r="H170" s="48"/>
      <c r="I170" s="49"/>
      <c r="J170" s="49"/>
      <c r="K170" s="47">
        <f>(K167*C170)</f>
        <v>0</v>
      </c>
    </row>
    <row r="171" spans="1:11" ht="18" customHeight="1" x14ac:dyDescent="0.3">
      <c r="A171" s="119" t="s">
        <v>8</v>
      </c>
      <c r="B171" s="120"/>
      <c r="C171" s="44">
        <v>0.1</v>
      </c>
      <c r="D171" s="50"/>
      <c r="E171" s="50"/>
      <c r="F171" s="50"/>
      <c r="G171" s="50"/>
      <c r="H171" s="50"/>
      <c r="I171" s="51"/>
      <c r="J171" s="51"/>
      <c r="K171" s="47">
        <f>(K167*C171)</f>
        <v>0</v>
      </c>
    </row>
    <row r="172" spans="1:11" ht="24" customHeight="1" thickBot="1" x14ac:dyDescent="0.35">
      <c r="A172" s="117" t="s">
        <v>7</v>
      </c>
      <c r="B172" s="118"/>
      <c r="C172" s="3"/>
      <c r="D172" s="4"/>
      <c r="E172" s="4"/>
      <c r="F172" s="4"/>
      <c r="G172" s="4"/>
      <c r="H172" s="4"/>
      <c r="I172" s="3"/>
      <c r="J172" s="3"/>
      <c r="K172" s="52">
        <f>SUM(K167:K171)</f>
        <v>0</v>
      </c>
    </row>
  </sheetData>
  <mergeCells count="25">
    <mergeCell ref="A172:B172"/>
    <mergeCell ref="A171:B171"/>
    <mergeCell ref="A170:B170"/>
    <mergeCell ref="A167:B167"/>
    <mergeCell ref="A169:B169"/>
    <mergeCell ref="A168:B168"/>
    <mergeCell ref="B57:B61"/>
    <mergeCell ref="B45:B52"/>
    <mergeCell ref="B101:B104"/>
    <mergeCell ref="B86:B97"/>
    <mergeCell ref="B8:B14"/>
    <mergeCell ref="B70:B74"/>
    <mergeCell ref="B75:B79"/>
    <mergeCell ref="B26:B30"/>
    <mergeCell ref="B32:B35"/>
    <mergeCell ref="B38:B41"/>
    <mergeCell ref="B123:B124"/>
    <mergeCell ref="B143:B144"/>
    <mergeCell ref="B147:B156"/>
    <mergeCell ref="B160:B162"/>
    <mergeCell ref="C85:E85"/>
    <mergeCell ref="B126:B129"/>
    <mergeCell ref="B131:B134"/>
    <mergeCell ref="B136:B139"/>
    <mergeCell ref="B111:B119"/>
  </mergeCells>
  <phoneticPr fontId="9" type="noConversion"/>
  <printOptions horizontalCentered="1"/>
  <pageMargins left="0" right="0" top="0" bottom="0.17" header="0" footer="0"/>
  <pageSetup paperSize="9" scale="56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SITEWORK</vt:lpstr>
      <vt:lpstr>SITEWORK!Print_Area</vt:lpstr>
      <vt:lpstr>SITEWORK!Print_Titles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Areeba Ashiq</dc:creator>
  <cp:lastModifiedBy>Areeba Ashiq</cp:lastModifiedBy>
  <cp:lastPrinted>2023-09-27T00:27:38Z</cp:lastPrinted>
  <dcterms:created xsi:type="dcterms:W3CDTF">2016-03-30T11:57:46Z</dcterms:created>
  <dcterms:modified xsi:type="dcterms:W3CDTF">2025-07-22T15:16:32Z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